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01.10.2013 (3)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<sst xmlns="http://schemas.openxmlformats.org/spreadsheetml/2006/main" count="74" uniqueCount="70">
  <si>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Код</t>
  </si>
  <si>
    <t>Форма по ОКУД</t>
  </si>
  <si>
    <t xml:space="preserve">       по ОКПО</t>
  </si>
  <si>
    <t>(наименование организации)</t>
  </si>
  <si>
    <t>номер</t>
  </si>
  <si>
    <t>Штатное   расписание</t>
  </si>
  <si>
    <t>Структурное</t>
  </si>
  <si>
    <t>подразделение</t>
  </si>
  <si>
    <t>тарифная</t>
  </si>
  <si>
    <t>ставка</t>
  </si>
  <si>
    <t>докумен</t>
  </si>
  <si>
    <t xml:space="preserve">   Дата составле</t>
  </si>
  <si>
    <t>ния</t>
  </si>
  <si>
    <t xml:space="preserve">          Итого</t>
  </si>
  <si>
    <t>Главный бухгалтер</t>
  </si>
  <si>
    <t xml:space="preserve">      (подпись)</t>
  </si>
  <si>
    <t xml:space="preserve">      (расшифровка подписи)</t>
  </si>
  <si>
    <t>наименование</t>
  </si>
  <si>
    <t>код</t>
  </si>
  <si>
    <t>Должность (специальность,</t>
  </si>
  <si>
    <t>профессия), разряд, класс</t>
  </si>
  <si>
    <t>(категория) квалификации</t>
  </si>
  <si>
    <t>и пр. руб</t>
  </si>
  <si>
    <t>Утверждаю</t>
  </si>
  <si>
    <t>По аппарату управления Администрации Тарутинского</t>
  </si>
  <si>
    <t>сельсовета  по прочим рабочим</t>
  </si>
  <si>
    <t>ставок</t>
  </si>
  <si>
    <t>премия</t>
  </si>
  <si>
    <t>надбавка</t>
  </si>
  <si>
    <t xml:space="preserve">надбавка </t>
  </si>
  <si>
    <t>за очистку</t>
  </si>
  <si>
    <t>снега и убо</t>
  </si>
  <si>
    <t>рку уличных</t>
  </si>
  <si>
    <t>туалетов</t>
  </si>
  <si>
    <t>Кол-во</t>
  </si>
  <si>
    <t>ненормир</t>
  </si>
  <si>
    <t>труд и</t>
  </si>
  <si>
    <t>ночные</t>
  </si>
  <si>
    <t>тех.уход и</t>
  </si>
  <si>
    <t>обслужив.</t>
  </si>
  <si>
    <t>Уборка</t>
  </si>
  <si>
    <t>гаража</t>
  </si>
  <si>
    <t>классность</t>
  </si>
  <si>
    <t>районный</t>
  </si>
  <si>
    <t>коэффиц.</t>
  </si>
  <si>
    <t>в южных</t>
  </si>
  <si>
    <t>за работу</t>
  </si>
  <si>
    <t>районнах</t>
  </si>
  <si>
    <t xml:space="preserve">Итого </t>
  </si>
  <si>
    <t xml:space="preserve">в </t>
  </si>
  <si>
    <t>месяц</t>
  </si>
  <si>
    <t>аппарат управл</t>
  </si>
  <si>
    <t>2р</t>
  </si>
  <si>
    <t>Сторож</t>
  </si>
  <si>
    <t>Водитель</t>
  </si>
  <si>
    <t>4р</t>
  </si>
  <si>
    <t>Уборщица</t>
  </si>
  <si>
    <t>1р</t>
  </si>
  <si>
    <t>10\50%</t>
  </si>
  <si>
    <t xml:space="preserve">          ____________________В.А.Потехин</t>
  </si>
  <si>
    <t>стимулир</t>
  </si>
  <si>
    <t>выплаты</t>
  </si>
  <si>
    <t>Горлушкина Т.В.</t>
  </si>
  <si>
    <t>Содержание огнеборца</t>
  </si>
  <si>
    <t>Доплаты до МРОТ</t>
  </si>
  <si>
    <t>на период   с  "01"  апреля  2013г.</t>
  </si>
  <si>
    <t>Слесарь по облуж. спец.техники</t>
  </si>
  <si>
    <t>01.01.2014 г</t>
  </si>
  <si>
    <r>
      <t>Штат в количестве</t>
    </r>
    <r>
      <rPr>
        <u val="single"/>
        <sz val="8"/>
        <rFont val="Arial Cyr"/>
        <family val="2"/>
      </rPr>
      <t>____6,5______</t>
    </r>
    <r>
      <rPr>
        <sz val="8"/>
        <rFont val="Arial Cyr"/>
        <family val="2"/>
      </rPr>
      <t>единиц</t>
    </r>
  </si>
  <si>
    <t>Тракторист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</si>
</sst>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21" xfId="0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9" fontId="1" fillId="0" borderId="0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20" xfId="0" applyFont="1" applyBorder="1" applyAlignment="1">
      <alignment horizontal="left"/>
    </xf>
    <xf numFmtId="9" fontId="1" fillId="0" borderId="21" xfId="0" applyNumberFormat="1" applyFont="1" applyBorder="1" applyAlignment="1">
      <alignment horizontal="center"/>
    </xf>
    <xf numFmtId="43" fontId="1" fillId="0" borderId="21" xfId="58" applyFont="1" applyBorder="1" applyAlignment="1">
      <alignment/>
    </xf>
    <xf numFmtId="9" fontId="1" fillId="0" borderId="23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167" fontId="1" fillId="0" borderId="21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7" xfId="0" applyBorder="1" applyAlignment="1">
      <alignment wrapText="1"/>
    </xf>
    <xf numFmtId="9" fontId="1" fillId="0" borderId="21" xfId="0" applyNumberFormat="1" applyFont="1" applyBorder="1" applyAlignment="1">
      <alignment/>
    </xf>
    <xf numFmtId="9" fontId="1" fillId="0" borderId="23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S35" sqref="S35"/>
    </sheetView>
  </sheetViews>
  <sheetFormatPr defaultColWidth="9.00390625" defaultRowHeight="12.75"/>
  <cols>
    <col min="1" max="1" width="14.625" style="0" customWidth="1"/>
    <col min="2" max="2" width="6.375" style="0" hidden="1" customWidth="1"/>
    <col min="3" max="3" width="2.00390625" style="0" hidden="1" customWidth="1"/>
    <col min="4" max="4" width="12.00390625" style="0" customWidth="1"/>
    <col min="5" max="5" width="3.75390625" style="0" hidden="1" customWidth="1"/>
    <col min="6" max="6" width="3.875" style="0" hidden="1" customWidth="1"/>
    <col min="7" max="7" width="8.00390625" style="0" customWidth="1"/>
    <col min="8" max="8" width="7.875" style="0" customWidth="1"/>
    <col min="9" max="9" width="7.00390625" style="0" customWidth="1"/>
    <col min="10" max="10" width="8.75390625" style="0" customWidth="1"/>
    <col min="11" max="11" width="7.625" style="0" customWidth="1"/>
    <col min="12" max="12" width="10.00390625" style="0" hidden="1" customWidth="1"/>
    <col min="13" max="13" width="6.25390625" style="0" customWidth="1"/>
    <col min="14" max="14" width="9.375" style="0" customWidth="1"/>
    <col min="15" max="15" width="7.125" style="0" customWidth="1"/>
    <col min="16" max="16" width="9.00390625" style="0" hidden="1" customWidth="1"/>
    <col min="17" max="17" width="6.875" style="0" customWidth="1"/>
    <col min="18" max="18" width="7.125" style="0" hidden="1" customWidth="1"/>
    <col min="19" max="19" width="7.00390625" style="0" customWidth="1"/>
    <col min="20" max="20" width="9.625" style="0" customWidth="1"/>
    <col min="21" max="21" width="8.625" style="0" customWidth="1"/>
    <col min="22" max="22" width="9.00390625" style="0" customWidth="1"/>
    <col min="23" max="23" width="10.125" style="0" customWidth="1"/>
  </cols>
  <sheetData>
    <row r="1" spans="1:15" ht="12.75">
      <c r="A1" t="s">
        <v>24</v>
      </c>
      <c r="G1" s="2"/>
      <c r="H1" s="14"/>
      <c r="I1" s="14"/>
      <c r="J1" s="15" t="s">
        <v>0</v>
      </c>
      <c r="O1" t="s">
        <v>23</v>
      </c>
    </row>
    <row r="2" spans="1:14" ht="12.75">
      <c r="A2" s="1" t="s">
        <v>25</v>
      </c>
      <c r="D2" s="1"/>
      <c r="G2" s="3"/>
      <c r="H2" s="14" t="s">
        <v>1</v>
      </c>
      <c r="I2" s="14"/>
      <c r="J2" s="16">
        <v>301017</v>
      </c>
      <c r="N2" t="s">
        <v>59</v>
      </c>
    </row>
    <row r="3" spans="2:10" ht="12.75">
      <c r="B3" s="1"/>
      <c r="C3" s="1"/>
      <c r="D3" s="3"/>
      <c r="E3" s="1"/>
      <c r="F3" s="1"/>
      <c r="G3" s="3"/>
      <c r="H3" s="14" t="s">
        <v>2</v>
      </c>
      <c r="I3" s="14"/>
      <c r="J3" s="16"/>
    </row>
    <row r="4" ht="12.75">
      <c r="C4" t="s">
        <v>3</v>
      </c>
    </row>
    <row r="5" spans="8:13" ht="12.75">
      <c r="H5" s="5" t="s">
        <v>4</v>
      </c>
      <c r="I5" s="28" t="s">
        <v>11</v>
      </c>
      <c r="J5" s="9"/>
      <c r="K5" s="14"/>
      <c r="L5" s="14"/>
      <c r="M5" s="14"/>
    </row>
    <row r="6" spans="3:18" ht="12.75">
      <c r="C6" s="24"/>
      <c r="H6" s="6" t="s">
        <v>10</v>
      </c>
      <c r="I6" s="27" t="s">
        <v>12</v>
      </c>
      <c r="J6" s="11"/>
      <c r="K6" s="14"/>
      <c r="L6" s="14"/>
      <c r="M6" s="14"/>
      <c r="N6" s="14"/>
      <c r="O6" s="14"/>
      <c r="P6" s="14"/>
      <c r="Q6" s="14"/>
      <c r="R6" s="14"/>
    </row>
    <row r="7" spans="1:18" ht="15.75">
      <c r="A7" s="94" t="s">
        <v>5</v>
      </c>
      <c r="B7" s="94"/>
      <c r="C7" s="94"/>
      <c r="D7" s="94"/>
      <c r="E7" s="94"/>
      <c r="F7" s="94"/>
      <c r="G7" s="95"/>
      <c r="H7" s="16">
        <v>6</v>
      </c>
      <c r="I7" s="19" t="s">
        <v>67</v>
      </c>
      <c r="J7" s="20"/>
      <c r="K7" s="4" t="s">
        <v>68</v>
      </c>
      <c r="L7" s="4"/>
      <c r="M7" s="4"/>
      <c r="N7" s="14"/>
      <c r="O7" s="14"/>
      <c r="P7" s="14"/>
      <c r="Q7" s="14"/>
      <c r="R7" s="14"/>
    </row>
    <row r="8" ht="12.75">
      <c r="B8" s="71" t="s">
        <v>65</v>
      </c>
    </row>
    <row r="10" spans="1:23" ht="12.75">
      <c r="A10" s="96" t="s">
        <v>6</v>
      </c>
      <c r="B10" s="97"/>
      <c r="C10" s="97"/>
      <c r="D10" s="8" t="s">
        <v>19</v>
      </c>
      <c r="E10" s="35"/>
      <c r="F10" s="9"/>
      <c r="G10" s="9" t="s">
        <v>34</v>
      </c>
      <c r="H10" s="5" t="s">
        <v>8</v>
      </c>
      <c r="I10" s="35" t="s">
        <v>28</v>
      </c>
      <c r="J10" s="8" t="s">
        <v>29</v>
      </c>
      <c r="K10" s="98"/>
      <c r="L10" s="98"/>
      <c r="M10" s="98"/>
      <c r="N10" s="98"/>
      <c r="O10" s="21"/>
      <c r="P10" s="17"/>
      <c r="Q10" s="75"/>
      <c r="R10" s="75"/>
      <c r="S10" s="35"/>
      <c r="T10" s="35" t="s">
        <v>60</v>
      </c>
      <c r="U10" s="5" t="s">
        <v>43</v>
      </c>
      <c r="V10" s="5" t="s">
        <v>46</v>
      </c>
      <c r="W10" s="66"/>
    </row>
    <row r="11" spans="1:23" ht="12.75">
      <c r="A11" s="99" t="s">
        <v>7</v>
      </c>
      <c r="B11" s="100"/>
      <c r="C11" s="100"/>
      <c r="D11" s="22" t="s">
        <v>20</v>
      </c>
      <c r="E11" s="4"/>
      <c r="F11" s="23"/>
      <c r="G11" s="9" t="s">
        <v>26</v>
      </c>
      <c r="H11" s="44" t="s">
        <v>9</v>
      </c>
      <c r="I11" s="43" t="s">
        <v>27</v>
      </c>
      <c r="J11" s="79" t="s">
        <v>30</v>
      </c>
      <c r="K11" s="79" t="s">
        <v>35</v>
      </c>
      <c r="L11" s="31"/>
      <c r="M11" s="101" t="s">
        <v>63</v>
      </c>
      <c r="N11" s="82" t="s">
        <v>38</v>
      </c>
      <c r="O11" s="46" t="s">
        <v>40</v>
      </c>
      <c r="P11" s="4"/>
      <c r="Q11" s="101" t="s">
        <v>64</v>
      </c>
      <c r="R11" s="76"/>
      <c r="S11" s="8" t="s">
        <v>42</v>
      </c>
      <c r="T11" s="22" t="s">
        <v>61</v>
      </c>
      <c r="U11" s="46" t="s">
        <v>44</v>
      </c>
      <c r="V11" s="46" t="s">
        <v>45</v>
      </c>
      <c r="W11" s="29"/>
    </row>
    <row r="12" spans="1:23" ht="12.75">
      <c r="A12" s="8" t="s">
        <v>17</v>
      </c>
      <c r="B12" s="9"/>
      <c r="C12" s="44" t="s">
        <v>18</v>
      </c>
      <c r="D12" s="4" t="s">
        <v>21</v>
      </c>
      <c r="E12" s="4"/>
      <c r="F12" s="23"/>
      <c r="G12" s="23"/>
      <c r="H12" s="54" t="s">
        <v>22</v>
      </c>
      <c r="I12" s="51" t="s">
        <v>58</v>
      </c>
      <c r="J12" s="40" t="s">
        <v>31</v>
      </c>
      <c r="K12" s="40" t="s">
        <v>36</v>
      </c>
      <c r="L12" s="31"/>
      <c r="M12" s="102"/>
      <c r="N12" s="22" t="s">
        <v>39</v>
      </c>
      <c r="O12" s="46" t="s">
        <v>41</v>
      </c>
      <c r="P12" s="36"/>
      <c r="Q12" s="104"/>
      <c r="R12" s="77"/>
      <c r="S12" s="63">
        <v>0.25</v>
      </c>
      <c r="T12" s="84">
        <v>0.254</v>
      </c>
      <c r="U12" s="52">
        <v>0.3</v>
      </c>
      <c r="V12" s="46" t="s">
        <v>47</v>
      </c>
      <c r="W12" s="29" t="s">
        <v>48</v>
      </c>
    </row>
    <row r="13" spans="1:23" ht="12.75">
      <c r="A13" s="22"/>
      <c r="B13" s="23"/>
      <c r="C13" s="54"/>
      <c r="D13" s="4"/>
      <c r="E13" s="4"/>
      <c r="F13" s="23"/>
      <c r="G13" s="54"/>
      <c r="H13" s="54"/>
      <c r="I13" s="32"/>
      <c r="J13" s="40" t="s">
        <v>32</v>
      </c>
      <c r="K13" s="30" t="s">
        <v>37</v>
      </c>
      <c r="L13" s="62"/>
      <c r="M13" s="102"/>
      <c r="N13" s="63">
        <v>0.5</v>
      </c>
      <c r="O13" s="52">
        <v>0.4</v>
      </c>
      <c r="P13" s="62"/>
      <c r="Q13" s="104"/>
      <c r="R13" s="77"/>
      <c r="S13" s="22"/>
      <c r="T13" s="22"/>
      <c r="U13" s="46"/>
      <c r="V13" s="65">
        <v>0.3</v>
      </c>
      <c r="W13" s="29" t="s">
        <v>49</v>
      </c>
    </row>
    <row r="14" spans="1:23" ht="12.75" customHeight="1" hidden="1">
      <c r="A14" s="34"/>
      <c r="B14" s="26"/>
      <c r="C14" s="56"/>
      <c r="D14" s="4"/>
      <c r="E14" s="4"/>
      <c r="F14" s="23"/>
      <c r="G14" s="23"/>
      <c r="H14" s="55"/>
      <c r="I14" s="38"/>
      <c r="J14" s="40"/>
      <c r="K14" s="40"/>
      <c r="L14" s="31"/>
      <c r="M14" s="102"/>
      <c r="N14" s="22"/>
      <c r="O14" s="46"/>
      <c r="P14" s="4"/>
      <c r="Q14" s="104"/>
      <c r="R14" s="77"/>
      <c r="S14" s="22"/>
      <c r="T14" s="22"/>
      <c r="U14" s="46"/>
      <c r="V14" s="46"/>
      <c r="W14" s="29"/>
    </row>
    <row r="15" spans="1:23" ht="12.75" customHeight="1" hidden="1">
      <c r="A15" s="34"/>
      <c r="B15" s="26"/>
      <c r="C15" s="56"/>
      <c r="D15" s="4"/>
      <c r="E15" s="4"/>
      <c r="F15" s="23"/>
      <c r="G15" s="23"/>
      <c r="H15" s="55"/>
      <c r="I15" s="38"/>
      <c r="J15" s="40"/>
      <c r="K15" s="40"/>
      <c r="L15" s="33"/>
      <c r="M15" s="102"/>
      <c r="N15" s="22"/>
      <c r="O15" s="46"/>
      <c r="P15" s="3"/>
      <c r="Q15" s="104"/>
      <c r="R15" s="77"/>
      <c r="S15" s="22"/>
      <c r="T15" s="22"/>
      <c r="U15" s="30"/>
      <c r="V15" s="46"/>
      <c r="W15" s="29"/>
    </row>
    <row r="16" spans="1:23" ht="12.75" customHeight="1" hidden="1">
      <c r="A16" s="34"/>
      <c r="B16" s="26"/>
      <c r="C16" s="56"/>
      <c r="D16" s="4"/>
      <c r="E16" s="4"/>
      <c r="F16" s="54"/>
      <c r="G16" s="54"/>
      <c r="H16" s="23"/>
      <c r="I16" s="37"/>
      <c r="J16" s="80"/>
      <c r="K16" s="46"/>
      <c r="L16" s="3"/>
      <c r="M16" s="102"/>
      <c r="N16" s="64"/>
      <c r="O16" s="46"/>
      <c r="P16" s="3"/>
      <c r="Q16" s="104"/>
      <c r="R16" s="77"/>
      <c r="S16" s="22"/>
      <c r="T16" s="22"/>
      <c r="U16" s="46"/>
      <c r="V16" s="46"/>
      <c r="W16" s="29"/>
    </row>
    <row r="17" spans="1:23" ht="12.75" customHeight="1" hidden="1">
      <c r="A17" s="34"/>
      <c r="B17" s="26"/>
      <c r="C17" s="56"/>
      <c r="D17" s="4"/>
      <c r="E17" s="4"/>
      <c r="F17" s="54"/>
      <c r="G17" s="54"/>
      <c r="H17" s="54"/>
      <c r="I17" s="3"/>
      <c r="J17" s="53"/>
      <c r="K17" s="29"/>
      <c r="L17" s="3"/>
      <c r="M17" s="102"/>
      <c r="N17" s="64"/>
      <c r="O17" s="46"/>
      <c r="P17" s="3"/>
      <c r="Q17" s="104"/>
      <c r="R17" s="77"/>
      <c r="S17" s="22"/>
      <c r="T17" s="22"/>
      <c r="U17" s="46"/>
      <c r="V17" s="46"/>
      <c r="W17" s="29"/>
    </row>
    <row r="18" spans="1:23" ht="12.75">
      <c r="A18" s="22"/>
      <c r="B18" s="23"/>
      <c r="C18" s="54"/>
      <c r="D18" s="32"/>
      <c r="E18" s="59"/>
      <c r="F18" s="60"/>
      <c r="G18" s="60"/>
      <c r="H18" s="58"/>
      <c r="I18" s="39"/>
      <c r="J18" s="30" t="s">
        <v>33</v>
      </c>
      <c r="K18" s="52">
        <v>0.5</v>
      </c>
      <c r="L18" s="32"/>
      <c r="M18" s="102"/>
      <c r="N18" s="90">
        <v>0.885</v>
      </c>
      <c r="O18" s="91">
        <v>0.55</v>
      </c>
      <c r="P18" s="42"/>
      <c r="Q18" s="104"/>
      <c r="R18" s="77"/>
      <c r="S18" s="49"/>
      <c r="T18" s="49"/>
      <c r="U18" s="30"/>
      <c r="V18" s="46"/>
      <c r="W18" s="29" t="s">
        <v>50</v>
      </c>
    </row>
    <row r="19" spans="1:23" ht="12.75">
      <c r="A19" s="61"/>
      <c r="B19" s="7"/>
      <c r="C19" s="7"/>
      <c r="D19" s="1"/>
      <c r="E19" s="1"/>
      <c r="F19" s="57"/>
      <c r="G19" s="57"/>
      <c r="H19" s="57"/>
      <c r="I19" s="92"/>
      <c r="J19" s="81">
        <v>0.5</v>
      </c>
      <c r="K19" s="93">
        <v>0.25</v>
      </c>
      <c r="L19" s="17"/>
      <c r="M19" s="103"/>
      <c r="N19" s="10"/>
      <c r="O19" s="93">
        <v>0.38</v>
      </c>
      <c r="P19" s="17"/>
      <c r="Q19" s="105"/>
      <c r="R19" s="78"/>
      <c r="S19" s="61"/>
      <c r="T19" s="61"/>
      <c r="U19" s="6"/>
      <c r="V19" s="6"/>
      <c r="W19" s="50"/>
    </row>
    <row r="20" spans="1:23" ht="12.75">
      <c r="A20" s="10">
        <v>1</v>
      </c>
      <c r="B20" s="11"/>
      <c r="C20" s="10">
        <v>2</v>
      </c>
      <c r="D20" s="10"/>
      <c r="E20" s="36">
        <v>3</v>
      </c>
      <c r="F20" s="45"/>
      <c r="G20" s="25">
        <v>4</v>
      </c>
      <c r="H20" s="45">
        <v>5</v>
      </c>
      <c r="I20" s="6">
        <v>6</v>
      </c>
      <c r="J20" s="6">
        <v>7</v>
      </c>
      <c r="K20" s="6">
        <v>8</v>
      </c>
      <c r="L20" s="14"/>
      <c r="M20" s="16">
        <v>9</v>
      </c>
      <c r="N20" s="6">
        <v>10</v>
      </c>
      <c r="O20" s="36">
        <v>11</v>
      </c>
      <c r="P20" s="21"/>
      <c r="Q20" s="16">
        <v>12</v>
      </c>
      <c r="R20" s="16"/>
      <c r="S20" s="16">
        <v>13</v>
      </c>
      <c r="T20" s="11">
        <v>14</v>
      </c>
      <c r="U20" s="11">
        <v>15</v>
      </c>
      <c r="V20" s="16">
        <v>16</v>
      </c>
      <c r="W20" s="16">
        <v>17</v>
      </c>
    </row>
    <row r="21" spans="1:23" ht="12.75">
      <c r="A21" s="12" t="s">
        <v>51</v>
      </c>
      <c r="B21" s="13"/>
      <c r="C21" s="12"/>
      <c r="D21" s="12" t="s">
        <v>56</v>
      </c>
      <c r="E21" s="17"/>
      <c r="F21" s="70" t="s">
        <v>57</v>
      </c>
      <c r="G21" s="47">
        <v>0.5</v>
      </c>
      <c r="H21" s="48">
        <v>970</v>
      </c>
      <c r="I21" s="47">
        <f>H21*10%</f>
        <v>97</v>
      </c>
      <c r="J21" s="47">
        <v>485</v>
      </c>
      <c r="K21" s="47"/>
      <c r="L21" s="67"/>
      <c r="M21" s="47"/>
      <c r="N21" s="47"/>
      <c r="O21" s="68"/>
      <c r="P21" s="68"/>
      <c r="Q21" s="72"/>
      <c r="R21" s="72"/>
      <c r="S21" s="47"/>
      <c r="T21" s="73"/>
      <c r="U21" s="48">
        <f>(H21+I21+J21+T21)*30%</f>
        <v>465.59999999999997</v>
      </c>
      <c r="V21" s="73">
        <f>(H21+I21+J21+T21)*30%</f>
        <v>465.59999999999997</v>
      </c>
      <c r="W21" s="72">
        <f>V21+U21+T21+J21+I21+H21</f>
        <v>2483.2</v>
      </c>
    </row>
    <row r="22" spans="1:23" ht="12.75">
      <c r="A22" s="12" t="s">
        <v>51</v>
      </c>
      <c r="B22" s="13"/>
      <c r="C22" s="12"/>
      <c r="D22" s="12" t="s">
        <v>53</v>
      </c>
      <c r="E22" s="17"/>
      <c r="F22" s="70" t="s">
        <v>52</v>
      </c>
      <c r="G22" s="47">
        <v>2</v>
      </c>
      <c r="H22" s="48">
        <v>3880</v>
      </c>
      <c r="I22" s="47">
        <v>388</v>
      </c>
      <c r="J22" s="47">
        <f>H22*J19</f>
        <v>1940</v>
      </c>
      <c r="K22" s="47">
        <f>H22*50%</f>
        <v>1940</v>
      </c>
      <c r="L22" s="67"/>
      <c r="M22" s="47"/>
      <c r="N22" s="47"/>
      <c r="O22" s="68"/>
      <c r="P22" s="68"/>
      <c r="Q22" s="47"/>
      <c r="R22" s="47"/>
      <c r="S22" s="47"/>
      <c r="T22" s="73"/>
      <c r="U22" s="73">
        <f>(H22+I22+J22+K22)*30%</f>
        <v>2444.4</v>
      </c>
      <c r="V22" s="73">
        <f>U22</f>
        <v>2444.4</v>
      </c>
      <c r="W22" s="72">
        <f>V22+U22+K22+J22+I22+H22</f>
        <v>13036.8</v>
      </c>
    </row>
    <row r="23" spans="1:23" ht="12.75">
      <c r="A23" s="12" t="s">
        <v>51</v>
      </c>
      <c r="B23" s="13"/>
      <c r="C23" s="12"/>
      <c r="D23" s="12" t="s">
        <v>54</v>
      </c>
      <c r="E23" s="17"/>
      <c r="F23" s="70" t="s">
        <v>55</v>
      </c>
      <c r="G23" s="47">
        <v>1</v>
      </c>
      <c r="H23" s="48">
        <v>2258</v>
      </c>
      <c r="I23" s="47">
        <f>H23*50%</f>
        <v>1129</v>
      </c>
      <c r="J23" s="47"/>
      <c r="K23" s="47">
        <f>H23*50%</f>
        <v>1129</v>
      </c>
      <c r="L23" s="74">
        <v>697</v>
      </c>
      <c r="M23" s="83">
        <v>1000</v>
      </c>
      <c r="N23" s="47">
        <f>H23*50%</f>
        <v>1129</v>
      </c>
      <c r="O23" s="47">
        <f>H23*40%</f>
        <v>903.2</v>
      </c>
      <c r="P23" s="68"/>
      <c r="Q23" s="47"/>
      <c r="R23" s="47"/>
      <c r="S23" s="47"/>
      <c r="T23" s="73"/>
      <c r="U23" s="73">
        <f>(H23+I23+K23+N23+O23)*30%</f>
        <v>1964.4599999999998</v>
      </c>
      <c r="V23" s="73">
        <f>U23</f>
        <v>1964.4599999999998</v>
      </c>
      <c r="W23" s="85">
        <f>V23+U23+T23+O23+N23+M23+K23+I23+H23</f>
        <v>11477.119999999999</v>
      </c>
    </row>
    <row r="24" spans="1:26" ht="12.75">
      <c r="A24" s="12" t="s">
        <v>51</v>
      </c>
      <c r="B24" s="13"/>
      <c r="C24" s="12"/>
      <c r="D24" s="12" t="s">
        <v>69</v>
      </c>
      <c r="E24" s="17"/>
      <c r="F24" s="70"/>
      <c r="G24" s="47">
        <v>1</v>
      </c>
      <c r="H24" s="48">
        <v>2258</v>
      </c>
      <c r="I24" s="47"/>
      <c r="J24" s="47"/>
      <c r="K24" s="47">
        <f>H24*K19</f>
        <v>564.5</v>
      </c>
      <c r="L24" s="67"/>
      <c r="M24" s="47"/>
      <c r="N24" s="47">
        <f>H24*50%</f>
        <v>1129</v>
      </c>
      <c r="O24" s="68">
        <f>H24*55%</f>
        <v>1241.9</v>
      </c>
      <c r="P24" s="68"/>
      <c r="Q24" s="47"/>
      <c r="R24" s="85"/>
      <c r="S24" s="47"/>
      <c r="T24" s="48"/>
      <c r="U24" s="73">
        <f>(H24+N24+O24+K24)*30%</f>
        <v>1558.0199999999998</v>
      </c>
      <c r="V24" s="73">
        <f>U24</f>
        <v>1558.0199999999998</v>
      </c>
      <c r="W24" s="72">
        <f>V24+U24+O24+N24+H24+K24</f>
        <v>8309.439999999999</v>
      </c>
      <c r="Z24" s="88"/>
    </row>
    <row r="25" spans="1:23" ht="36.75" customHeight="1">
      <c r="A25" s="12" t="s">
        <v>51</v>
      </c>
      <c r="B25" s="13"/>
      <c r="C25" s="12"/>
      <c r="D25" s="89" t="s">
        <v>66</v>
      </c>
      <c r="E25" s="17"/>
      <c r="F25" s="70"/>
      <c r="G25" s="47">
        <v>1</v>
      </c>
      <c r="H25" s="48">
        <v>2754</v>
      </c>
      <c r="I25" s="47"/>
      <c r="J25" s="47"/>
      <c r="K25" s="47"/>
      <c r="L25" s="67"/>
      <c r="M25" s="47"/>
      <c r="N25" s="47">
        <f>H25*50%</f>
        <v>1377</v>
      </c>
      <c r="O25" s="68">
        <f>H25*O19</f>
        <v>1046.52</v>
      </c>
      <c r="P25" s="68"/>
      <c r="Q25" s="47"/>
      <c r="R25" s="47"/>
      <c r="S25" s="47"/>
      <c r="T25" s="48"/>
      <c r="U25" s="48">
        <f>(H25+N25+O25)*30%</f>
        <v>1553.256</v>
      </c>
      <c r="V25" s="47">
        <f>U25</f>
        <v>1553.256</v>
      </c>
      <c r="W25" s="72">
        <f>V25+U25+T25+O25+N25+H25</f>
        <v>8284.032</v>
      </c>
    </row>
    <row r="26" spans="1:23" ht="12.75">
      <c r="A26" s="12"/>
      <c r="B26" s="13"/>
      <c r="C26" s="12"/>
      <c r="D26" s="12"/>
      <c r="E26" s="17"/>
      <c r="F26" s="70"/>
      <c r="G26" s="47"/>
      <c r="H26" s="48"/>
      <c r="I26" s="47"/>
      <c r="J26" s="47"/>
      <c r="K26" s="47"/>
      <c r="L26" s="67"/>
      <c r="M26" s="47"/>
      <c r="N26" s="47"/>
      <c r="O26" s="68"/>
      <c r="P26" s="68"/>
      <c r="Q26" s="47"/>
      <c r="R26" s="47"/>
      <c r="S26" s="47"/>
      <c r="T26" s="48"/>
      <c r="U26" s="48"/>
      <c r="V26" s="47"/>
      <c r="W26" s="47"/>
    </row>
    <row r="27" spans="1:23" ht="12.75">
      <c r="A27" s="12"/>
      <c r="B27" s="13"/>
      <c r="C27" s="12"/>
      <c r="D27" s="12"/>
      <c r="E27" s="17"/>
      <c r="F27" s="70"/>
      <c r="G27" s="47"/>
      <c r="H27" s="48"/>
      <c r="I27" s="47"/>
      <c r="J27" s="47"/>
      <c r="K27" s="47"/>
      <c r="L27" s="67"/>
      <c r="M27" s="47"/>
      <c r="N27" s="47"/>
      <c r="O27" s="68"/>
      <c r="P27" s="68"/>
      <c r="Q27" s="47"/>
      <c r="R27" s="47"/>
      <c r="S27" s="47"/>
      <c r="T27" s="48"/>
      <c r="U27" s="48"/>
      <c r="V27" s="47"/>
      <c r="W27" s="47"/>
    </row>
    <row r="28" spans="1:25" ht="12.75">
      <c r="A28" s="18"/>
      <c r="B28" s="18"/>
      <c r="C28" s="18"/>
      <c r="D28" s="41"/>
      <c r="E28" s="18" t="s">
        <v>13</v>
      </c>
      <c r="F28" s="18"/>
      <c r="G28" s="69">
        <f>G21+G22+G23+G24+G25</f>
        <v>5.5</v>
      </c>
      <c r="H28" s="69">
        <f aca="true" t="shared" si="0" ref="H28:W28">H21+H22+H23+H24+H25</f>
        <v>12120</v>
      </c>
      <c r="I28" s="69">
        <f t="shared" si="0"/>
        <v>1614</v>
      </c>
      <c r="J28" s="69">
        <f t="shared" si="0"/>
        <v>2425</v>
      </c>
      <c r="K28" s="69">
        <f t="shared" si="0"/>
        <v>3633.5</v>
      </c>
      <c r="L28" s="69">
        <f t="shared" si="0"/>
        <v>697</v>
      </c>
      <c r="M28" s="69">
        <f t="shared" si="0"/>
        <v>1000</v>
      </c>
      <c r="N28" s="69">
        <f t="shared" si="0"/>
        <v>3635</v>
      </c>
      <c r="O28" s="69">
        <f t="shared" si="0"/>
        <v>3191.6200000000003</v>
      </c>
      <c r="P28" s="69">
        <f t="shared" si="0"/>
        <v>0</v>
      </c>
      <c r="Q28" s="69">
        <f t="shared" si="0"/>
        <v>0</v>
      </c>
      <c r="R28" s="69">
        <f t="shared" si="0"/>
        <v>0</v>
      </c>
      <c r="S28" s="69">
        <f t="shared" si="0"/>
        <v>0</v>
      </c>
      <c r="T28" s="69">
        <f t="shared" si="0"/>
        <v>0</v>
      </c>
      <c r="U28" s="69">
        <f t="shared" si="0"/>
        <v>7985.736</v>
      </c>
      <c r="V28" s="69">
        <f t="shared" si="0"/>
        <v>7985.736</v>
      </c>
      <c r="W28" s="69">
        <f t="shared" si="0"/>
        <v>43590.592</v>
      </c>
      <c r="Y28" s="87"/>
    </row>
    <row r="30" spans="1:20" ht="12.75">
      <c r="A30" s="4"/>
      <c r="B30" s="4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3"/>
      <c r="B31" s="3"/>
      <c r="C31" s="3"/>
      <c r="D31" s="3"/>
      <c r="E31" s="4"/>
      <c r="F31" s="3"/>
      <c r="G31" s="3"/>
      <c r="H31" s="3"/>
      <c r="I31" s="4"/>
      <c r="J31" s="3"/>
      <c r="K31" s="3"/>
      <c r="L31" s="3"/>
      <c r="M31" s="3"/>
      <c r="N31" s="4"/>
      <c r="O31" s="4"/>
      <c r="P31" s="3"/>
      <c r="Q31" s="3"/>
      <c r="R31" s="3"/>
      <c r="S31" s="3"/>
      <c r="T31" s="3"/>
    </row>
    <row r="33" spans="1:25" ht="12.75">
      <c r="A33" s="14" t="s">
        <v>14</v>
      </c>
      <c r="B33" s="14"/>
      <c r="D33" s="1"/>
      <c r="E33" s="1"/>
      <c r="F33" s="1"/>
      <c r="H33" s="1" t="s">
        <v>62</v>
      </c>
      <c r="I33" s="1"/>
      <c r="J33" s="1"/>
      <c r="K33" s="1"/>
      <c r="Y33" s="87"/>
    </row>
    <row r="34" spans="4:25" ht="12.75">
      <c r="D34" s="14" t="s">
        <v>15</v>
      </c>
      <c r="I34" s="14" t="s">
        <v>16</v>
      </c>
      <c r="X34" s="86"/>
      <c r="Y34" s="87"/>
    </row>
  </sheetData>
  <sheetProtection/>
  <mergeCells count="6">
    <mergeCell ref="A7:G7"/>
    <mergeCell ref="A10:C10"/>
    <mergeCell ref="K10:N10"/>
    <mergeCell ref="A11:C11"/>
    <mergeCell ref="M11:M19"/>
    <mergeCell ref="Q11:Q1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2014-01-28T05:42:39Z</cp:lastPrinted>
  <dcterms:created xsi:type="dcterms:W3CDTF">2006-01-31T06:31:53Z</dcterms:created>
  <dcterms:modified xsi:type="dcterms:W3CDTF">2014-02-10T00:30:45Z</dcterms:modified>
  <cp:category/>
  <cp:version/>
  <cp:contentType/>
  <cp:contentStatus/>
</cp:coreProperties>
</file>