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аппарат  с 01.04.2015" sheetId="1" r:id="rId1"/>
    <sheet name="ПОЖ с 01.04.2015" sheetId="2" r:id="rId2"/>
    <sheet name="ВУС с 01.01.15" sheetId="3" r:id="rId3"/>
  </sheets>
  <definedNames/>
  <calcPr fullCalcOnLoad="1"/>
</workbook>
</file>

<file path=xl/sharedStrings.xml><?xml version="1.0" encoding="utf-8"?>
<sst xmlns="http://schemas.openxmlformats.org/spreadsheetml/2006/main" count="124" uniqueCount="55">
  <si>
    <t xml:space="preserve">                                         Утверждаю:</t>
  </si>
  <si>
    <t xml:space="preserve">                                                                                                                                              </t>
  </si>
  <si>
    <t>Штатное расписание</t>
  </si>
  <si>
    <t>работников,  не отнесенных к муниципальным должностям и должностям муниципальной службы по администрации Тарутинского сельсовета</t>
  </si>
  <si>
    <t>Должность</t>
  </si>
  <si>
    <t>Кол-во штат. единиц</t>
  </si>
  <si>
    <t>Должностной оклад</t>
  </si>
  <si>
    <t>Выплаты за классность</t>
  </si>
  <si>
    <t>Выплаты компенсационного характера</t>
  </si>
  <si>
    <t>Выплаты стимулирующего характера, в том числе персональные выплаты</t>
  </si>
  <si>
    <t>Районный коэффициент и процентная надбавка за стаж работы на территории Красноярского края,рублей</t>
  </si>
  <si>
    <t>Всего в месяц, руб.</t>
  </si>
  <si>
    <t>Сумма стимулирующих выплат. Выплачивающих по баллам 25%</t>
  </si>
  <si>
    <t xml:space="preserve">Вся з/плата с учетом повыш. </t>
  </si>
  <si>
    <t xml:space="preserve">За работу в условиях ненормированного рабочего дня </t>
  </si>
  <si>
    <t>За работу в ночное время</t>
  </si>
  <si>
    <t>За сложность, напряженность и особый режим работы</t>
  </si>
  <si>
    <t xml:space="preserve">% по критериям от долж.оклада </t>
  </si>
  <si>
    <t>сумма</t>
  </si>
  <si>
    <t>%</t>
  </si>
  <si>
    <t>Водитель автомобиля</t>
  </si>
  <si>
    <t>Бушманов А.Е.</t>
  </si>
  <si>
    <t>Маркус Ю.Ю.</t>
  </si>
  <si>
    <t>Сторож по охране здания в ночное время</t>
  </si>
  <si>
    <t>Селезень А.Г.</t>
  </si>
  <si>
    <t>Стрельцова Л.Ф.</t>
  </si>
  <si>
    <t>Уборщик  служебных помещения</t>
  </si>
  <si>
    <t>ИТОГО</t>
  </si>
  <si>
    <t>ФОТ по штатному расписанию в расчете на год – 655039,68 рублей</t>
  </si>
  <si>
    <t>ФОТ стимулирующих выплат, начисляемых по показателям результативности и качества, всего-195073,2 рублей</t>
  </si>
  <si>
    <t xml:space="preserve"> в том числе ФОТ стимулирующих выплат работникам, применяемый при расчете стоимости балла -195073,20 рублей</t>
  </si>
  <si>
    <t>Главный бухгалтер ______________________Т.В.Горлушкина</t>
  </si>
  <si>
    <t xml:space="preserve">Штат в количестве 1  штатных  единиц  </t>
  </si>
  <si>
    <t>Водитель пожарного автомобиля автомобиля</t>
  </si>
  <si>
    <t>Водитель</t>
  </si>
  <si>
    <t>Плановый ФОТ на год (211 статья) без учета индексации с 1 октября 2014 года на 5%) - 300171,6 рубль</t>
  </si>
  <si>
    <t>ФОТ по штатному расписанию в расчете на год – 224380,8 рублей</t>
  </si>
  <si>
    <t>ФОТ стимулирующих выплат, начисляемых по показателям результативности и качества, всего-75790,8 рублей</t>
  </si>
  <si>
    <t xml:space="preserve"> в том числе ФОТ стимулирующих выплат работникам, применяемый при расчете стоимости балла -75790,8 рублей</t>
  </si>
  <si>
    <t>Инспектор военно-учетного стола</t>
  </si>
  <si>
    <t>ФОТ по штатному расписанию в расчете на год – 130325,4 рублей</t>
  </si>
  <si>
    <t>ФОТ стимулирующих выплат, начисляемых по показателям результативности и качества, всего-43435,08рублей</t>
  </si>
  <si>
    <t xml:space="preserve"> в том числе ФОТ стимулирующих выплат работникам, применяемый при расчете стоимости балла -43435,08 рублей</t>
  </si>
  <si>
    <t xml:space="preserve">Штат в количестве 2  штатных  единиц  </t>
  </si>
  <si>
    <t xml:space="preserve">   Глава администрации _____________ Потехин В.А.</t>
  </si>
  <si>
    <t>Плановый ФОТ на год (211 статья) без учета индексации -173760,48 рубль</t>
  </si>
  <si>
    <t>с  01 января  2015 года</t>
  </si>
  <si>
    <t>Трактористы</t>
  </si>
  <si>
    <t>Калтыга А.И.</t>
  </si>
  <si>
    <t>Плановый ФОТ на год (211 статья) без учета индексации- 740415,6 рубль</t>
  </si>
  <si>
    <t>с  01 апреля  2015 года</t>
  </si>
  <si>
    <t>с  01 апреля 2015 года</t>
  </si>
  <si>
    <t xml:space="preserve">Штат в количестве 6,25  штатных  единиц  </t>
  </si>
  <si>
    <t>Ярлыков А.М.</t>
  </si>
  <si>
    <t>Протасова А.И.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</si>
</sst>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0.00000"/>
    <numFmt numFmtId="166" formatCode="0.0000"/>
    <numFmt numFmtId="167" formatCode="0.0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1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0" fillId="0" borderId="12" xfId="0" applyNumberFormat="1" applyBorder="1" applyAlignment="1">
      <alignment/>
    </xf>
    <xf numFmtId="0" fontId="5" fillId="0" borderId="14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24" xfId="0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5" fillId="0" borderId="21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5" fillId="0" borderId="17" xfId="0" applyNumberFormat="1" applyFont="1" applyFill="1" applyBorder="1" applyAlignment="1">
      <alignment horizontal="center" wrapText="1"/>
    </xf>
    <xf numFmtId="2" fontId="5" fillId="0" borderId="26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27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/>
    </xf>
    <xf numFmtId="0" fontId="6" fillId="0" borderId="29" xfId="0" applyFont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36" xfId="0" applyFont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2" fontId="5" fillId="0" borderId="37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146"/>
  <sheetViews>
    <sheetView zoomScalePageLayoutView="0" workbookViewId="0" topLeftCell="A4">
      <selection activeCell="A21" sqref="A21:L21"/>
    </sheetView>
  </sheetViews>
  <sheetFormatPr defaultColWidth="9.140625" defaultRowHeight="15"/>
  <cols>
    <col min="1" max="1" width="17.8515625" style="0" customWidth="1"/>
    <col min="2" max="2" width="5.7109375" style="0" customWidth="1"/>
    <col min="3" max="3" width="8.00390625" style="0" customWidth="1"/>
    <col min="4" max="5" width="7.7109375" style="0" customWidth="1"/>
    <col min="6" max="6" width="9.28125" style="0" customWidth="1"/>
    <col min="7" max="7" width="8.8515625" style="0" customWidth="1"/>
    <col min="8" max="8" width="9.28125" style="0" customWidth="1"/>
    <col min="9" max="9" width="13.00390625" style="0" customWidth="1"/>
    <col min="10" max="10" width="15.57421875" style="0" customWidth="1"/>
    <col min="11" max="11" width="12.00390625" style="0" customWidth="1"/>
    <col min="12" max="12" width="10.57421875" style="0" customWidth="1"/>
    <col min="14" max="14" width="0" style="0" hidden="1" customWidth="1"/>
  </cols>
  <sheetData>
    <row r="1" spans="1:17" ht="15.75">
      <c r="A1" s="1"/>
      <c r="K1" s="76" t="s">
        <v>0</v>
      </c>
      <c r="L1" s="76"/>
      <c r="M1" s="76"/>
      <c r="N1" s="76"/>
      <c r="O1" s="76"/>
      <c r="P1" s="76"/>
      <c r="Q1" s="76"/>
    </row>
    <row r="2" spans="1:16" ht="15.75">
      <c r="A2" s="2"/>
      <c r="B2" s="3"/>
      <c r="C2" s="3"/>
      <c r="D2" s="3"/>
      <c r="E2" s="3"/>
      <c r="F2" s="3"/>
      <c r="K2" s="4"/>
      <c r="L2" s="4"/>
      <c r="M2" s="4"/>
      <c r="N2" s="4"/>
      <c r="O2" s="4"/>
      <c r="P2" s="4"/>
    </row>
    <row r="3" spans="1:17" ht="15.75">
      <c r="A3" s="5"/>
      <c r="B3" s="3"/>
      <c r="C3" s="3"/>
      <c r="D3" s="3"/>
      <c r="E3" s="3"/>
      <c r="F3" s="3"/>
      <c r="K3" s="77" t="s">
        <v>52</v>
      </c>
      <c r="L3" s="77"/>
      <c r="M3" s="77"/>
      <c r="N3" s="77"/>
      <c r="O3" s="77"/>
      <c r="P3" s="77"/>
      <c r="Q3" s="77"/>
    </row>
    <row r="4" spans="1:17" ht="28.5" customHeight="1">
      <c r="A4" s="5"/>
      <c r="B4" s="3"/>
      <c r="C4" s="3"/>
      <c r="D4" s="3"/>
      <c r="E4" s="3"/>
      <c r="F4" s="3"/>
      <c r="K4" s="77" t="s">
        <v>44</v>
      </c>
      <c r="L4" s="77"/>
      <c r="M4" s="77"/>
      <c r="N4" s="77"/>
      <c r="O4" s="77"/>
      <c r="P4" s="77"/>
      <c r="Q4" s="77"/>
    </row>
    <row r="5" spans="1:12" ht="8.25" customHeight="1">
      <c r="A5" s="5"/>
      <c r="B5" s="3"/>
      <c r="C5" s="3"/>
      <c r="D5" s="3"/>
      <c r="E5" s="3"/>
      <c r="F5" s="3"/>
      <c r="G5" s="6"/>
      <c r="H5" s="7"/>
      <c r="I5" s="7"/>
      <c r="J5" s="7"/>
      <c r="K5" s="7"/>
      <c r="L5" s="7"/>
    </row>
    <row r="6" spans="1:12" ht="15.75" hidden="1">
      <c r="A6" s="5" t="s">
        <v>1</v>
      </c>
      <c r="B6" s="3"/>
      <c r="C6" s="3"/>
      <c r="D6" s="3"/>
      <c r="E6" s="3"/>
      <c r="F6" s="3"/>
      <c r="G6" s="6"/>
      <c r="H6" s="6"/>
      <c r="I6" s="6"/>
      <c r="J6" s="6"/>
      <c r="K6" s="6"/>
      <c r="L6" s="6"/>
    </row>
    <row r="7" spans="1:12" ht="20.25">
      <c r="A7" s="78" t="s">
        <v>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33" customHeight="1">
      <c r="A8" s="79" t="s">
        <v>3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12" ht="15.75">
      <c r="A9" s="76" t="s">
        <v>51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6.75" customHeight="1" thickBo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7" ht="77.25" customHeight="1" thickBot="1">
      <c r="A11" s="71" t="s">
        <v>4</v>
      </c>
      <c r="B11" s="72" t="s">
        <v>5</v>
      </c>
      <c r="C11" s="73" t="s">
        <v>6</v>
      </c>
      <c r="D11" s="73" t="s">
        <v>7</v>
      </c>
      <c r="E11" s="74" t="s">
        <v>8</v>
      </c>
      <c r="F11" s="74"/>
      <c r="G11" s="74"/>
      <c r="H11" s="74"/>
      <c r="I11" s="75" t="s">
        <v>9</v>
      </c>
      <c r="J11" s="75"/>
      <c r="K11" s="72" t="s">
        <v>10</v>
      </c>
      <c r="L11" s="71" t="s">
        <v>11</v>
      </c>
      <c r="M11" s="63" t="s">
        <v>12</v>
      </c>
      <c r="N11" s="63"/>
      <c r="O11" s="63"/>
      <c r="P11" s="63"/>
      <c r="Q11" s="64" t="s">
        <v>13</v>
      </c>
    </row>
    <row r="12" spans="1:17" ht="22.5" customHeight="1" thickBot="1">
      <c r="A12" s="71"/>
      <c r="B12" s="72"/>
      <c r="C12" s="73"/>
      <c r="D12" s="73"/>
      <c r="E12" s="65" t="s">
        <v>14</v>
      </c>
      <c r="F12" s="65"/>
      <c r="G12" s="66" t="s">
        <v>15</v>
      </c>
      <c r="H12" s="66"/>
      <c r="I12" s="66" t="s">
        <v>16</v>
      </c>
      <c r="J12" s="66"/>
      <c r="K12" s="72"/>
      <c r="L12" s="71"/>
      <c r="M12" s="67" t="s">
        <v>17</v>
      </c>
      <c r="N12" s="68" t="s">
        <v>18</v>
      </c>
      <c r="O12" s="69" t="s">
        <v>10</v>
      </c>
      <c r="P12" s="68" t="s">
        <v>18</v>
      </c>
      <c r="Q12" s="64"/>
    </row>
    <row r="13" spans="1:17" ht="35.25" customHeight="1" thickBot="1">
      <c r="A13" s="71"/>
      <c r="B13" s="72"/>
      <c r="C13" s="73"/>
      <c r="D13" s="73"/>
      <c r="E13" s="65"/>
      <c r="F13" s="65"/>
      <c r="G13" s="66"/>
      <c r="H13" s="66"/>
      <c r="I13" s="66"/>
      <c r="J13" s="66"/>
      <c r="K13" s="72"/>
      <c r="L13" s="71"/>
      <c r="M13" s="67"/>
      <c r="N13" s="68"/>
      <c r="O13" s="69"/>
      <c r="P13" s="68"/>
      <c r="Q13" s="64"/>
    </row>
    <row r="14" spans="1:17" ht="62.25" customHeight="1" thickBot="1">
      <c r="A14" s="71"/>
      <c r="B14" s="72"/>
      <c r="C14" s="73"/>
      <c r="D14" s="73"/>
      <c r="E14" s="8" t="s">
        <v>19</v>
      </c>
      <c r="F14" s="9" t="s">
        <v>18</v>
      </c>
      <c r="G14" s="9" t="s">
        <v>19</v>
      </c>
      <c r="H14" s="9" t="s">
        <v>18</v>
      </c>
      <c r="I14" s="10" t="s">
        <v>19</v>
      </c>
      <c r="J14" s="10" t="s">
        <v>18</v>
      </c>
      <c r="K14" s="72"/>
      <c r="L14" s="71"/>
      <c r="M14" s="67"/>
      <c r="N14" s="68"/>
      <c r="O14" s="69"/>
      <c r="P14" s="68"/>
      <c r="Q14" s="64"/>
    </row>
    <row r="15" spans="1:17" ht="18.75" customHeight="1">
      <c r="A15" s="58" t="s">
        <v>20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11"/>
      <c r="N15" s="12"/>
      <c r="O15" s="12"/>
      <c r="P15" s="12"/>
      <c r="Q15" s="12"/>
    </row>
    <row r="16" spans="1:17" ht="15.75" thickBot="1">
      <c r="A16" s="13" t="s">
        <v>21</v>
      </c>
      <c r="B16" s="14">
        <v>1</v>
      </c>
      <c r="C16" s="14">
        <v>2597</v>
      </c>
      <c r="D16" s="14"/>
      <c r="E16" s="14">
        <v>25</v>
      </c>
      <c r="F16" s="14">
        <f>C16*E16/100</f>
        <v>649.25</v>
      </c>
      <c r="G16" s="14"/>
      <c r="H16" s="14"/>
      <c r="I16" s="14">
        <v>155</v>
      </c>
      <c r="J16" s="15">
        <f>C16*I16/100</f>
        <v>4025.35</v>
      </c>
      <c r="K16" s="16">
        <f>(C16+F16+J16)*0.6</f>
        <v>4362.96</v>
      </c>
      <c r="L16" s="15">
        <f aca="true" t="shared" si="0" ref="L16:L21">C16+F16+J16+K16</f>
        <v>11634.560000000001</v>
      </c>
      <c r="M16" s="12">
        <f>C16*76%</f>
        <v>1973.72</v>
      </c>
      <c r="N16" s="12"/>
      <c r="O16" s="17">
        <f>M16*60%</f>
        <v>1184.232</v>
      </c>
      <c r="P16" s="17">
        <f>M16+O16</f>
        <v>3157.952</v>
      </c>
      <c r="Q16" s="17">
        <f>L16+P16</f>
        <v>14792.512000000002</v>
      </c>
    </row>
    <row r="17" spans="1:17" ht="15" customHeight="1">
      <c r="A17" s="58" t="s">
        <v>47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>
        <f t="shared" si="0"/>
        <v>0</v>
      </c>
      <c r="M17" s="12"/>
      <c r="N17" s="12"/>
      <c r="O17" s="17"/>
      <c r="P17" s="17"/>
      <c r="Q17" s="17"/>
    </row>
    <row r="18" spans="1:17" ht="15">
      <c r="A18" s="13" t="s">
        <v>22</v>
      </c>
      <c r="B18" s="14">
        <v>1</v>
      </c>
      <c r="C18" s="14">
        <v>2597</v>
      </c>
      <c r="D18" s="14"/>
      <c r="E18" s="14"/>
      <c r="F18" s="14"/>
      <c r="G18" s="14"/>
      <c r="H18" s="14"/>
      <c r="I18" s="14">
        <v>120</v>
      </c>
      <c r="J18" s="15">
        <f>C18*I18/100</f>
        <v>3116.4</v>
      </c>
      <c r="K18" s="16">
        <f>(C18+J18)*0.6</f>
        <v>3428.0399999999995</v>
      </c>
      <c r="L18" s="15">
        <f t="shared" si="0"/>
        <v>9141.439999999999</v>
      </c>
      <c r="M18" s="12">
        <f>C18*76%</f>
        <v>1973.72</v>
      </c>
      <c r="N18" s="12"/>
      <c r="O18" s="17">
        <f>M18*60%</f>
        <v>1184.232</v>
      </c>
      <c r="P18" s="17">
        <f>M18+O18</f>
        <v>3157.952</v>
      </c>
      <c r="Q18" s="17">
        <f>L18+P18</f>
        <v>12299.392</v>
      </c>
    </row>
    <row r="19" spans="1:17" ht="15">
      <c r="A19" s="18" t="s">
        <v>48</v>
      </c>
      <c r="B19" s="19">
        <v>1</v>
      </c>
      <c r="C19" s="14">
        <v>2597</v>
      </c>
      <c r="D19" s="14"/>
      <c r="E19" s="19"/>
      <c r="F19" s="19"/>
      <c r="G19" s="19"/>
      <c r="H19" s="19"/>
      <c r="I19" s="14">
        <v>120</v>
      </c>
      <c r="J19" s="15">
        <f>C19*I19/100</f>
        <v>3116.4</v>
      </c>
      <c r="K19" s="16">
        <f>(C19+J19)*0.6</f>
        <v>3428.0399999999995</v>
      </c>
      <c r="L19" s="15">
        <f t="shared" si="0"/>
        <v>9141.439999999999</v>
      </c>
      <c r="M19" s="52">
        <f>C19*76%</f>
        <v>1973.72</v>
      </c>
      <c r="O19" s="53">
        <f>M19*60%</f>
        <v>1184.232</v>
      </c>
      <c r="P19" s="53">
        <f>M19+O19</f>
        <v>3157.952</v>
      </c>
      <c r="Q19" s="53">
        <f>L19+P19</f>
        <v>12299.392</v>
      </c>
    </row>
    <row r="20" spans="1:17" ht="15.75" thickBot="1">
      <c r="A20" s="20" t="s">
        <v>53</v>
      </c>
      <c r="B20" s="21">
        <v>1</v>
      </c>
      <c r="C20" s="21">
        <v>2597</v>
      </c>
      <c r="D20" s="21"/>
      <c r="E20" s="21"/>
      <c r="F20" s="21"/>
      <c r="G20" s="21"/>
      <c r="H20" s="21"/>
      <c r="I20" s="21">
        <v>120</v>
      </c>
      <c r="J20" s="15">
        <f>C20*I20/100</f>
        <v>3116.4</v>
      </c>
      <c r="K20" s="16">
        <f>(C20+J20)*0.6</f>
        <v>3428.0399999999995</v>
      </c>
      <c r="L20" s="50">
        <f t="shared" si="0"/>
        <v>9141.439999999999</v>
      </c>
      <c r="M20" s="56">
        <f>C20*76%</f>
        <v>1973.72</v>
      </c>
      <c r="N20" s="56"/>
      <c r="O20" s="57">
        <f>M20*60%</f>
        <v>1184.232</v>
      </c>
      <c r="P20" s="57">
        <f>M20+O20</f>
        <v>3157.952</v>
      </c>
      <c r="Q20" s="57">
        <f>L20+P20</f>
        <v>12299.392</v>
      </c>
    </row>
    <row r="21" spans="1:17" ht="15" customHeight="1">
      <c r="A21" s="59" t="s">
        <v>23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>
        <f t="shared" si="0"/>
        <v>0</v>
      </c>
      <c r="M21" s="54"/>
      <c r="O21" s="55"/>
      <c r="P21" s="55"/>
      <c r="Q21" s="55"/>
    </row>
    <row r="22" spans="1:17" ht="15">
      <c r="A22" s="13" t="s">
        <v>24</v>
      </c>
      <c r="B22" s="22">
        <v>1</v>
      </c>
      <c r="C22" s="23">
        <v>2231</v>
      </c>
      <c r="D22" s="23"/>
      <c r="E22" s="24"/>
      <c r="F22" s="14">
        <f>C22*E22/100</f>
        <v>0</v>
      </c>
      <c r="G22" s="14">
        <v>35</v>
      </c>
      <c r="H22" s="14">
        <f>C22*35%</f>
        <v>780.8499999999999</v>
      </c>
      <c r="I22" s="14">
        <v>55</v>
      </c>
      <c r="J22" s="15">
        <f>C22*I22/100</f>
        <v>1227.05</v>
      </c>
      <c r="K22" s="25">
        <f>(C22+H22+J22)*0.6</f>
        <v>2543.3399999999997</v>
      </c>
      <c r="L22" s="15">
        <f>C22+H22+J22+K22</f>
        <v>6782.24</v>
      </c>
      <c r="M22" s="12">
        <f>C22*76%</f>
        <v>1695.56</v>
      </c>
      <c r="O22" s="17">
        <f>M22*60%</f>
        <v>1017.3359999999999</v>
      </c>
      <c r="P22" s="17">
        <f>M22+O22</f>
        <v>2712.8959999999997</v>
      </c>
      <c r="Q22" s="17">
        <f>L22+P22</f>
        <v>9495.135999999999</v>
      </c>
    </row>
    <row r="23" spans="1:17" ht="15.75" thickBot="1">
      <c r="A23" s="13" t="s">
        <v>25</v>
      </c>
      <c r="B23" s="22">
        <v>1</v>
      </c>
      <c r="C23" s="23">
        <v>2231</v>
      </c>
      <c r="D23" s="23"/>
      <c r="E23" s="24"/>
      <c r="F23" s="14">
        <f>C23*E23/100</f>
        <v>0</v>
      </c>
      <c r="G23" s="14">
        <v>35</v>
      </c>
      <c r="H23" s="14">
        <f>C23*35%</f>
        <v>780.8499999999999</v>
      </c>
      <c r="I23" s="14">
        <v>55</v>
      </c>
      <c r="J23" s="15">
        <f>C23*I23/100</f>
        <v>1227.05</v>
      </c>
      <c r="K23" s="25">
        <f>(C23+H23+J23)*0.6</f>
        <v>2543.3399999999997</v>
      </c>
      <c r="L23" s="15">
        <f>C23+H23+J23+K23</f>
        <v>6782.24</v>
      </c>
      <c r="M23" s="12">
        <f>C23*76%</f>
        <v>1695.56</v>
      </c>
      <c r="O23" s="17">
        <f>M23*60%</f>
        <v>1017.3359999999999</v>
      </c>
      <c r="P23" s="17">
        <f>M23+O23</f>
        <v>2712.8959999999997</v>
      </c>
      <c r="Q23" s="17">
        <f>L23+P23</f>
        <v>9495.135999999999</v>
      </c>
    </row>
    <row r="24" spans="1:17" ht="15.75" customHeight="1" thickBot="1">
      <c r="A24" s="60" t="s">
        <v>26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>
        <f>C24+F24+J24+K24</f>
        <v>0</v>
      </c>
      <c r="M24" s="12"/>
      <c r="O24" s="17"/>
      <c r="P24" s="17"/>
      <c r="Q24" s="17"/>
    </row>
    <row r="25" spans="1:17" ht="15.75" thickBot="1">
      <c r="A25" s="26" t="s">
        <v>25</v>
      </c>
      <c r="B25" s="27">
        <v>0.25</v>
      </c>
      <c r="C25" s="28">
        <v>557.75</v>
      </c>
      <c r="D25" s="28"/>
      <c r="E25" s="29"/>
      <c r="F25" s="30"/>
      <c r="G25" s="31"/>
      <c r="H25" s="31"/>
      <c r="I25" s="31">
        <v>10</v>
      </c>
      <c r="J25" s="32">
        <f>C25*I25/100</f>
        <v>55.775</v>
      </c>
      <c r="K25" s="33">
        <f>(C25+J25)*0.6</f>
        <v>368.11499999999995</v>
      </c>
      <c r="L25" s="15">
        <f>C25+J25+K25</f>
        <v>981.6399999999999</v>
      </c>
      <c r="M25" s="12">
        <f>C25*76%</f>
        <v>423.89</v>
      </c>
      <c r="O25" s="17">
        <f>M25*60%</f>
        <v>254.33399999999997</v>
      </c>
      <c r="P25" s="17">
        <f>M25+O25</f>
        <v>678.2239999999999</v>
      </c>
      <c r="Q25" s="17">
        <f>L25+P25</f>
        <v>1659.8639999999998</v>
      </c>
    </row>
    <row r="26" spans="1:17" ht="15.75" thickBot="1">
      <c r="A26" s="34" t="s">
        <v>27</v>
      </c>
      <c r="B26" s="35">
        <f>B16+B18+B20+B22+B23+B25+B19</f>
        <v>6.25</v>
      </c>
      <c r="C26" s="35">
        <f>C16+C18+C19+C20+C22+C23+C25</f>
        <v>15407.75</v>
      </c>
      <c r="D26" s="35"/>
      <c r="E26" s="35">
        <f>E16+E18+E20+E22+E23+E25</f>
        <v>25</v>
      </c>
      <c r="F26" s="35">
        <f>F16+F18+F20+F22+F23+F25</f>
        <v>649.25</v>
      </c>
      <c r="G26" s="35">
        <f>G22+G23</f>
        <v>70</v>
      </c>
      <c r="H26" s="35">
        <f>H22+H23</f>
        <v>1561.6999999999998</v>
      </c>
      <c r="I26" s="35">
        <f>I16+I18+I19+I20+I22+I23+I25</f>
        <v>635</v>
      </c>
      <c r="J26" s="35">
        <f>J16+J18+J19+J20+J22+J23+J25</f>
        <v>15884.424999999997</v>
      </c>
      <c r="K26" s="35">
        <f>K16+K18+K19+K20+K22+K23+K25</f>
        <v>20101.875</v>
      </c>
      <c r="L26" s="15">
        <f>L16+L18+L19+L20+L22+L23+L25</f>
        <v>53604.99999999999</v>
      </c>
      <c r="M26" s="35">
        <f>M16+M18+M20+M22+M23+M25</f>
        <v>9736.169999999998</v>
      </c>
      <c r="N26" s="35">
        <f>N16+N18+N20+N22+N23+N25</f>
        <v>0</v>
      </c>
      <c r="O26" s="51">
        <f>O16+O18+O20+O22+O23+O25</f>
        <v>5841.702</v>
      </c>
      <c r="P26" s="51">
        <f>P16+P18+P20+P22+P23+P25</f>
        <v>15577.872000000001</v>
      </c>
      <c r="Q26" s="51">
        <f>Q16+Q18+Q20+Q22+Q23+Q25</f>
        <v>60041.432</v>
      </c>
    </row>
    <row r="27" spans="1:12" ht="20.25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15">
      <c r="A28" s="38" t="s">
        <v>49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15">
      <c r="A29" s="38" t="s">
        <v>28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5">
      <c r="A30" s="38" t="s">
        <v>29</v>
      </c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15">
      <c r="A31" s="38" t="s">
        <v>30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2:12" ht="15.75" customHeight="1">
      <c r="B32" s="5"/>
      <c r="C32" s="40"/>
      <c r="D32" s="40"/>
      <c r="E32" s="40"/>
      <c r="F32" s="40"/>
      <c r="G32" s="40"/>
      <c r="H32" s="40"/>
      <c r="I32" s="3"/>
      <c r="J32" s="3"/>
      <c r="K32" s="3"/>
      <c r="L32" s="3"/>
    </row>
    <row r="33" spans="1:12" ht="15">
      <c r="A33" s="41" t="s">
        <v>31</v>
      </c>
      <c r="B33" s="41"/>
      <c r="C33" s="41"/>
      <c r="D33" s="41"/>
      <c r="E33" s="41"/>
      <c r="F33" s="3"/>
      <c r="G33" s="3"/>
      <c r="H33" s="3"/>
      <c r="I33" s="3"/>
      <c r="J33" s="3"/>
      <c r="K33" s="3"/>
      <c r="L33" s="3"/>
    </row>
    <row r="34" spans="1:12" ht="18.75">
      <c r="A34" s="61"/>
      <c r="B34" s="61"/>
      <c r="C34" s="61"/>
      <c r="D34" s="42"/>
      <c r="E34" s="62"/>
      <c r="F34" s="62"/>
      <c r="G34" s="62"/>
      <c r="H34" s="62"/>
      <c r="I34" s="62"/>
      <c r="J34" s="62"/>
      <c r="K34" s="62"/>
      <c r="L34" s="62"/>
    </row>
    <row r="35" spans="1:12" ht="18.75">
      <c r="A35" s="43"/>
      <c r="B35" s="3"/>
      <c r="C35" s="6"/>
      <c r="D35" s="6"/>
      <c r="E35" s="44"/>
      <c r="F35" s="44"/>
      <c r="G35" s="6"/>
      <c r="H35" s="6"/>
      <c r="I35" s="6"/>
      <c r="J35" s="6"/>
      <c r="K35" s="6"/>
      <c r="L35" s="6"/>
    </row>
    <row r="36" spans="1:12" ht="20.25">
      <c r="A36" s="4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</sheetData>
  <sheetProtection selectLockedCells="1" selectUnlockedCells="1"/>
  <mergeCells count="30">
    <mergeCell ref="K1:Q1"/>
    <mergeCell ref="K3:Q3"/>
    <mergeCell ref="K4:Q4"/>
    <mergeCell ref="A7:L7"/>
    <mergeCell ref="A8:L8"/>
    <mergeCell ref="A9:L9"/>
    <mergeCell ref="A10:L10"/>
    <mergeCell ref="A11:A14"/>
    <mergeCell ref="B11:B14"/>
    <mergeCell ref="C11:C14"/>
    <mergeCell ref="D11:D14"/>
    <mergeCell ref="E11:H11"/>
    <mergeCell ref="I11:J11"/>
    <mergeCell ref="K11:K14"/>
    <mergeCell ref="L11:L14"/>
    <mergeCell ref="M11:P11"/>
    <mergeCell ref="Q11:Q14"/>
    <mergeCell ref="E12:F13"/>
    <mergeCell ref="G12:H13"/>
    <mergeCell ref="I12:J13"/>
    <mergeCell ref="M12:M14"/>
    <mergeCell ref="N12:N14"/>
    <mergeCell ref="O12:O14"/>
    <mergeCell ref="P12:P14"/>
    <mergeCell ref="A15:L15"/>
    <mergeCell ref="A17:L17"/>
    <mergeCell ref="A21:L21"/>
    <mergeCell ref="A24:L24"/>
    <mergeCell ref="A34:C34"/>
    <mergeCell ref="E34:L34"/>
  </mergeCells>
  <printOptions/>
  <pageMargins left="0.2362204724409449" right="0.2362204724409449" top="0.35433070866141736" bottom="0.15748031496062992" header="0.31496062992125984" footer="0.3149606299212598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Q138"/>
  <sheetViews>
    <sheetView zoomScalePageLayoutView="0" workbookViewId="0" topLeftCell="A4">
      <selection activeCell="Q17" sqref="Q17"/>
    </sheetView>
  </sheetViews>
  <sheetFormatPr defaultColWidth="9.140625" defaultRowHeight="15"/>
  <cols>
    <col min="1" max="1" width="17.8515625" style="0" customWidth="1"/>
    <col min="2" max="2" width="5.7109375" style="0" customWidth="1"/>
    <col min="3" max="3" width="8.00390625" style="0" customWidth="1"/>
    <col min="4" max="5" width="7.7109375" style="0" customWidth="1"/>
    <col min="6" max="6" width="9.28125" style="0" customWidth="1"/>
    <col min="7" max="7" width="6.421875" style="0" customWidth="1"/>
    <col min="8" max="8" width="9.28125" style="0" customWidth="1"/>
    <col min="10" max="10" width="18.421875" style="0" customWidth="1"/>
    <col min="11" max="11" width="12.00390625" style="0" customWidth="1"/>
    <col min="13" max="13" width="8.7109375" style="0" customWidth="1"/>
    <col min="14" max="14" width="0" style="0" hidden="1" customWidth="1"/>
  </cols>
  <sheetData>
    <row r="1" spans="1:12" ht="15.75">
      <c r="A1" s="1"/>
      <c r="G1" s="90" t="s">
        <v>0</v>
      </c>
      <c r="H1" s="90"/>
      <c r="I1" s="90"/>
      <c r="J1" s="90"/>
      <c r="K1" s="90"/>
      <c r="L1" s="90"/>
    </row>
    <row r="2" spans="1:12" ht="15.75">
      <c r="A2" s="2"/>
      <c r="B2" s="3"/>
      <c r="C2" s="3"/>
      <c r="D2" s="3"/>
      <c r="E2" s="3"/>
      <c r="F2" s="3"/>
      <c r="G2" s="4"/>
      <c r="H2" s="4"/>
      <c r="I2" s="4"/>
      <c r="J2" s="4"/>
      <c r="K2" s="4"/>
      <c r="L2" s="4"/>
    </row>
    <row r="3" spans="1:12" ht="15.75">
      <c r="A3" s="5"/>
      <c r="B3" s="3"/>
      <c r="C3" s="3"/>
      <c r="D3" s="3"/>
      <c r="E3" s="3"/>
      <c r="F3" s="3"/>
      <c r="G3" s="91" t="s">
        <v>43</v>
      </c>
      <c r="H3" s="91"/>
      <c r="I3" s="91"/>
      <c r="J3" s="91"/>
      <c r="K3" s="91"/>
      <c r="L3" s="91"/>
    </row>
    <row r="4" spans="1:12" ht="20.25" customHeight="1">
      <c r="A4" s="5"/>
      <c r="B4" s="3"/>
      <c r="C4" s="3"/>
      <c r="D4" s="3"/>
      <c r="E4" s="3"/>
      <c r="F4" s="3"/>
      <c r="G4" s="6"/>
      <c r="H4" s="91" t="s">
        <v>44</v>
      </c>
      <c r="I4" s="91"/>
      <c r="J4" s="91"/>
      <c r="K4" s="91"/>
      <c r="L4" s="91"/>
    </row>
    <row r="5" spans="1:12" ht="12.75" customHeight="1" hidden="1">
      <c r="A5" s="5"/>
      <c r="B5" s="3"/>
      <c r="C5" s="3"/>
      <c r="D5" s="3"/>
      <c r="E5" s="3"/>
      <c r="F5" s="3"/>
      <c r="G5" s="6"/>
      <c r="H5" s="7"/>
      <c r="I5" s="7"/>
      <c r="J5" s="7"/>
      <c r="K5" s="7"/>
      <c r="L5" s="7"/>
    </row>
    <row r="6" spans="1:12" ht="15.75" hidden="1">
      <c r="A6" s="5" t="s">
        <v>1</v>
      </c>
      <c r="B6" s="3"/>
      <c r="C6" s="3"/>
      <c r="D6" s="3"/>
      <c r="E6" s="3"/>
      <c r="F6" s="3"/>
      <c r="G6" s="6"/>
      <c r="H6" s="6"/>
      <c r="I6" s="6"/>
      <c r="J6" s="6"/>
      <c r="K6" s="6"/>
      <c r="L6" s="6"/>
    </row>
    <row r="7" spans="1:12" ht="33" customHeight="1">
      <c r="A7" s="78" t="s">
        <v>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33" customHeight="1">
      <c r="A8" s="79" t="s">
        <v>3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12" ht="24.75" customHeight="1">
      <c r="A9" s="76" t="s">
        <v>50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16.5" thickBo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7" ht="77.25" customHeight="1" thickBot="1">
      <c r="A11" s="84" t="s">
        <v>4</v>
      </c>
      <c r="B11" s="85" t="s">
        <v>5</v>
      </c>
      <c r="C11" s="86" t="s">
        <v>6</v>
      </c>
      <c r="D11" s="86" t="s">
        <v>7</v>
      </c>
      <c r="E11" s="87" t="s">
        <v>8</v>
      </c>
      <c r="F11" s="87"/>
      <c r="G11" s="87"/>
      <c r="H11" s="87"/>
      <c r="I11" s="88" t="s">
        <v>9</v>
      </c>
      <c r="J11" s="88"/>
      <c r="K11" s="89" t="s">
        <v>10</v>
      </c>
      <c r="L11" s="86" t="s">
        <v>11</v>
      </c>
      <c r="M11" s="63" t="s">
        <v>12</v>
      </c>
      <c r="N11" s="63"/>
      <c r="O11" s="63"/>
      <c r="P11" s="63"/>
      <c r="Q11" s="64" t="s">
        <v>13</v>
      </c>
    </row>
    <row r="12" spans="1:17" ht="22.5" customHeight="1" thickBot="1">
      <c r="A12" s="84"/>
      <c r="B12" s="85"/>
      <c r="C12" s="86"/>
      <c r="D12" s="86"/>
      <c r="E12" s="80" t="s">
        <v>14</v>
      </c>
      <c r="F12" s="80"/>
      <c r="G12" s="66" t="s">
        <v>15</v>
      </c>
      <c r="H12" s="66"/>
      <c r="I12" s="81" t="s">
        <v>16</v>
      </c>
      <c r="J12" s="81"/>
      <c r="K12" s="89"/>
      <c r="L12" s="86"/>
      <c r="M12" s="82" t="s">
        <v>17</v>
      </c>
      <c r="N12" s="83" t="s">
        <v>18</v>
      </c>
      <c r="O12" s="66" t="s">
        <v>10</v>
      </c>
      <c r="P12" s="83" t="s">
        <v>18</v>
      </c>
      <c r="Q12" s="64"/>
    </row>
    <row r="13" spans="1:17" ht="30.75" customHeight="1" thickBot="1">
      <c r="A13" s="84"/>
      <c r="B13" s="85"/>
      <c r="C13" s="86"/>
      <c r="D13" s="86"/>
      <c r="E13" s="80"/>
      <c r="F13" s="80"/>
      <c r="G13" s="66"/>
      <c r="H13" s="66"/>
      <c r="I13" s="81"/>
      <c r="J13" s="81"/>
      <c r="K13" s="89"/>
      <c r="L13" s="86"/>
      <c r="M13" s="82"/>
      <c r="N13" s="83"/>
      <c r="O13" s="66"/>
      <c r="P13" s="83"/>
      <c r="Q13" s="64"/>
    </row>
    <row r="14" spans="1:17" ht="28.5" customHeight="1" thickBot="1">
      <c r="A14" s="84"/>
      <c r="B14" s="85"/>
      <c r="C14" s="86"/>
      <c r="D14" s="86"/>
      <c r="E14" s="46" t="s">
        <v>19</v>
      </c>
      <c r="F14" s="47" t="s">
        <v>18</v>
      </c>
      <c r="G14" s="47" t="s">
        <v>19</v>
      </c>
      <c r="H14" s="47" t="s">
        <v>18</v>
      </c>
      <c r="I14" s="48" t="s">
        <v>19</v>
      </c>
      <c r="J14" s="48" t="s">
        <v>18</v>
      </c>
      <c r="K14" s="89"/>
      <c r="L14" s="86"/>
      <c r="M14" s="82"/>
      <c r="N14" s="83"/>
      <c r="O14" s="66"/>
      <c r="P14" s="83"/>
      <c r="Q14" s="64"/>
    </row>
    <row r="15" spans="1:17" ht="18.75" customHeight="1">
      <c r="A15" s="58" t="s">
        <v>33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11"/>
      <c r="N15" s="12"/>
      <c r="O15" s="12"/>
      <c r="P15" s="12"/>
      <c r="Q15" s="12"/>
    </row>
    <row r="16" spans="1:17" ht="15">
      <c r="A16" s="13" t="s">
        <v>34</v>
      </c>
      <c r="B16" s="14">
        <v>1</v>
      </c>
      <c r="C16" s="14">
        <v>2597</v>
      </c>
      <c r="D16" s="14"/>
      <c r="E16" s="14">
        <v>50</v>
      </c>
      <c r="F16" s="14">
        <f>C16*E16/100</f>
        <v>1298.5</v>
      </c>
      <c r="G16" s="14"/>
      <c r="H16" s="14"/>
      <c r="I16" s="14">
        <v>80</v>
      </c>
      <c r="J16" s="15">
        <f>C16*I16/100</f>
        <v>2077.6</v>
      </c>
      <c r="K16" s="16">
        <f>(C16+F16+J16)*0.6</f>
        <v>3583.86</v>
      </c>
      <c r="L16" s="15">
        <f>C16+F16+J16+K16</f>
        <v>9556.960000000001</v>
      </c>
      <c r="M16" s="12">
        <f>C16*76%</f>
        <v>1973.72</v>
      </c>
      <c r="N16" s="12"/>
      <c r="O16" s="17">
        <f>M16*60%</f>
        <v>1184.232</v>
      </c>
      <c r="P16" s="17">
        <f>M16+O16</f>
        <v>3157.952</v>
      </c>
      <c r="Q16" s="17">
        <f>L16+P16</f>
        <v>12714.912</v>
      </c>
    </row>
    <row r="17" spans="1:17" ht="15.75" thickBot="1">
      <c r="A17" s="13" t="s">
        <v>34</v>
      </c>
      <c r="B17" s="14">
        <v>0.5</v>
      </c>
      <c r="C17" s="14">
        <v>1298.5</v>
      </c>
      <c r="D17" s="14"/>
      <c r="E17" s="14">
        <v>50</v>
      </c>
      <c r="F17" s="14">
        <f>C17*E17/100</f>
        <v>649.25</v>
      </c>
      <c r="G17" s="14"/>
      <c r="H17" s="14"/>
      <c r="I17" s="14">
        <v>70</v>
      </c>
      <c r="J17" s="15">
        <f>C17*I17/100</f>
        <v>908.95</v>
      </c>
      <c r="K17" s="16">
        <f>(C17+F17+J17)*0.6</f>
        <v>1714.0199999999998</v>
      </c>
      <c r="L17" s="15">
        <f>C17+F17+J17+K17</f>
        <v>4570.719999999999</v>
      </c>
      <c r="M17" s="12">
        <f>C17*76%</f>
        <v>986.86</v>
      </c>
      <c r="N17" s="12"/>
      <c r="O17" s="17">
        <f>M17*60%</f>
        <v>592.116</v>
      </c>
      <c r="P17" s="17">
        <f>M17+O17</f>
        <v>1578.976</v>
      </c>
      <c r="Q17" s="17">
        <f>L17+P17</f>
        <v>6149.696</v>
      </c>
    </row>
    <row r="18" spans="1:17" ht="15.75" thickBot="1">
      <c r="A18" s="34" t="s">
        <v>27</v>
      </c>
      <c r="B18" s="35">
        <f>B16+B17</f>
        <v>1.5</v>
      </c>
      <c r="C18" s="35">
        <f>C16+C17</f>
        <v>3895.5</v>
      </c>
      <c r="D18" s="35"/>
      <c r="E18" s="35">
        <f aca="true" t="shared" si="0" ref="E18:K18">E16+E17</f>
        <v>100</v>
      </c>
      <c r="F18" s="35">
        <f t="shared" si="0"/>
        <v>1947.75</v>
      </c>
      <c r="G18" s="35">
        <f t="shared" si="0"/>
        <v>0</v>
      </c>
      <c r="H18" s="35">
        <f t="shared" si="0"/>
        <v>0</v>
      </c>
      <c r="I18" s="35">
        <f t="shared" si="0"/>
        <v>150</v>
      </c>
      <c r="J18" s="35">
        <f t="shared" si="0"/>
        <v>2986.55</v>
      </c>
      <c r="K18" s="35">
        <f t="shared" si="0"/>
        <v>5297.88</v>
      </c>
      <c r="L18" s="15">
        <f>C18+F18+J18+K18</f>
        <v>14127.68</v>
      </c>
      <c r="M18" s="12"/>
      <c r="N18" s="12"/>
      <c r="O18" s="12"/>
      <c r="P18" s="12">
        <f>P16+P17</f>
        <v>4736.928</v>
      </c>
      <c r="Q18" s="17">
        <f>SUM(Q16:Q17)</f>
        <v>18864.608</v>
      </c>
    </row>
    <row r="19" spans="1:15" ht="23.25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O19" s="49"/>
    </row>
    <row r="20" spans="1:12" ht="15">
      <c r="A20" s="38" t="s">
        <v>35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15">
      <c r="A21" s="38" t="s">
        <v>36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3" ht="15">
      <c r="A22" s="38" t="s">
        <v>37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">
      <c r="A23" s="38" t="s">
        <v>38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"/>
    </row>
    <row r="24" spans="2:13" ht="24" customHeight="1">
      <c r="B24" s="5"/>
      <c r="C24" s="40"/>
      <c r="D24" s="40"/>
      <c r="E24" s="40"/>
      <c r="F24" s="40"/>
      <c r="G24" s="40"/>
      <c r="H24" s="40"/>
      <c r="I24" s="3"/>
      <c r="J24" s="3"/>
      <c r="K24" s="3"/>
      <c r="L24" s="3"/>
      <c r="M24" s="3"/>
    </row>
    <row r="25" spans="1:17" ht="15">
      <c r="A25" s="41" t="s">
        <v>31</v>
      </c>
      <c r="B25" s="41"/>
      <c r="C25" s="41"/>
      <c r="D25" s="41"/>
      <c r="E25" s="41"/>
      <c r="F25" s="3"/>
      <c r="G25" s="3"/>
      <c r="H25" s="3"/>
      <c r="I25" s="3"/>
      <c r="J25" s="3"/>
      <c r="K25" s="3"/>
      <c r="L25" s="3"/>
      <c r="Q25" s="49"/>
    </row>
    <row r="26" spans="1:12" ht="18.75" customHeight="1">
      <c r="A26" s="61"/>
      <c r="B26" s="61"/>
      <c r="C26" s="61"/>
      <c r="D26" s="42"/>
      <c r="E26" s="62"/>
      <c r="F26" s="62"/>
      <c r="G26" s="62"/>
      <c r="H26" s="62"/>
      <c r="I26" s="62"/>
      <c r="J26" s="62"/>
      <c r="K26" s="62"/>
      <c r="L26" s="62"/>
    </row>
    <row r="27" spans="1:17" ht="18.75">
      <c r="A27" s="43"/>
      <c r="B27" s="3"/>
      <c r="C27" s="6"/>
      <c r="D27" s="6"/>
      <c r="E27" s="44"/>
      <c r="F27" s="44"/>
      <c r="G27" s="6"/>
      <c r="H27" s="6"/>
      <c r="I27" s="6"/>
      <c r="J27" s="6"/>
      <c r="K27" s="6"/>
      <c r="L27" s="6"/>
      <c r="Q27" s="49"/>
    </row>
    <row r="28" spans="1:12" ht="20.25">
      <c r="A28" s="4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</sheetData>
  <sheetProtection selectLockedCells="1" selectUnlockedCells="1"/>
  <mergeCells count="27">
    <mergeCell ref="L11:L14"/>
    <mergeCell ref="G1:L1"/>
    <mergeCell ref="G3:L3"/>
    <mergeCell ref="H4:L4"/>
    <mergeCell ref="A7:L7"/>
    <mergeCell ref="A8:L8"/>
    <mergeCell ref="A9:L9"/>
    <mergeCell ref="O12:O14"/>
    <mergeCell ref="P12:P14"/>
    <mergeCell ref="A10:L10"/>
    <mergeCell ref="A11:A14"/>
    <mergeCell ref="B11:B14"/>
    <mergeCell ref="C11:C14"/>
    <mergeCell ref="D11:D14"/>
    <mergeCell ref="E11:H11"/>
    <mergeCell ref="I11:J11"/>
    <mergeCell ref="K11:K14"/>
    <mergeCell ref="A15:L15"/>
    <mergeCell ref="A26:C26"/>
    <mergeCell ref="E26:L26"/>
    <mergeCell ref="M11:P11"/>
    <mergeCell ref="Q11:Q14"/>
    <mergeCell ref="E12:F13"/>
    <mergeCell ref="G12:H13"/>
    <mergeCell ref="I12:J13"/>
    <mergeCell ref="M12:M14"/>
    <mergeCell ref="N12:N14"/>
  </mergeCells>
  <printOptions/>
  <pageMargins left="0.2362204724409449" right="0.11811023622047245" top="0.35433070866141736" bottom="0.35433070866141736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Q138"/>
  <sheetViews>
    <sheetView tabSelected="1" zoomScalePageLayoutView="0" workbookViewId="0" topLeftCell="A7">
      <selection activeCell="V14" sqref="V14"/>
    </sheetView>
  </sheetViews>
  <sheetFormatPr defaultColWidth="9.140625" defaultRowHeight="15"/>
  <cols>
    <col min="1" max="1" width="17.8515625" style="0" customWidth="1"/>
    <col min="2" max="2" width="5.7109375" style="0" customWidth="1"/>
    <col min="3" max="3" width="8.00390625" style="0" customWidth="1"/>
    <col min="4" max="5" width="7.7109375" style="0" customWidth="1"/>
    <col min="6" max="6" width="9.28125" style="0" customWidth="1"/>
    <col min="7" max="7" width="6.421875" style="0" customWidth="1"/>
    <col min="8" max="8" width="8.140625" style="0" customWidth="1"/>
    <col min="9" max="9" width="11.28125" style="0" customWidth="1"/>
    <col min="10" max="10" width="11.00390625" style="0" customWidth="1"/>
    <col min="11" max="11" width="15.140625" style="0" customWidth="1"/>
    <col min="12" max="12" width="10.8515625" style="0" bestFit="1" customWidth="1"/>
    <col min="13" max="13" width="10.00390625" style="0" customWidth="1"/>
    <col min="14" max="14" width="0" style="0" hidden="1" customWidth="1"/>
  </cols>
  <sheetData>
    <row r="1" spans="1:12" ht="15.75">
      <c r="A1" s="1"/>
      <c r="G1" s="90" t="s">
        <v>0</v>
      </c>
      <c r="H1" s="90"/>
      <c r="I1" s="90"/>
      <c r="J1" s="90"/>
      <c r="K1" s="90"/>
      <c r="L1" s="90"/>
    </row>
    <row r="2" spans="1:12" ht="15.75">
      <c r="A2" s="2"/>
      <c r="B2" s="3"/>
      <c r="C2" s="3"/>
      <c r="D2" s="3"/>
      <c r="E2" s="3"/>
      <c r="F2" s="3"/>
      <c r="G2" s="4"/>
      <c r="H2" s="4"/>
      <c r="I2" s="4"/>
      <c r="J2" s="4"/>
      <c r="K2" s="4"/>
      <c r="L2" s="4"/>
    </row>
    <row r="3" spans="1:12" ht="15.75">
      <c r="A3" s="5"/>
      <c r="B3" s="3"/>
      <c r="C3" s="3"/>
      <c r="D3" s="3"/>
      <c r="E3" s="3"/>
      <c r="F3" s="3"/>
      <c r="G3" s="91" t="s">
        <v>32</v>
      </c>
      <c r="H3" s="91"/>
      <c r="I3" s="91"/>
      <c r="J3" s="91"/>
      <c r="K3" s="91"/>
      <c r="L3" s="91"/>
    </row>
    <row r="4" spans="1:12" ht="20.25" customHeight="1">
      <c r="A4" s="5"/>
      <c r="B4" s="3"/>
      <c r="C4" s="3"/>
      <c r="D4" s="3"/>
      <c r="E4" s="3"/>
      <c r="F4" s="3"/>
      <c r="G4" s="6"/>
      <c r="H4" s="91" t="s">
        <v>44</v>
      </c>
      <c r="I4" s="91"/>
      <c r="J4" s="91"/>
      <c r="K4" s="91"/>
      <c r="L4" s="91"/>
    </row>
    <row r="5" spans="1:12" ht="20.25" customHeight="1">
      <c r="A5" s="5"/>
      <c r="B5" s="3"/>
      <c r="C5" s="3"/>
      <c r="D5" s="3"/>
      <c r="E5" s="3"/>
      <c r="F5" s="3"/>
      <c r="G5" s="6"/>
      <c r="H5" s="7"/>
      <c r="I5" s="7"/>
      <c r="J5" s="7"/>
      <c r="K5" s="7"/>
      <c r="L5" s="7"/>
    </row>
    <row r="6" spans="1:12" ht="15.75">
      <c r="A6" s="5" t="s">
        <v>1</v>
      </c>
      <c r="B6" s="3"/>
      <c r="C6" s="3"/>
      <c r="D6" s="3"/>
      <c r="E6" s="3"/>
      <c r="F6" s="3"/>
      <c r="G6" s="6"/>
      <c r="H6" s="6"/>
      <c r="I6" s="6"/>
      <c r="J6" s="6"/>
      <c r="K6" s="6"/>
      <c r="L6" s="6"/>
    </row>
    <row r="7" spans="1:12" ht="24" customHeight="1">
      <c r="A7" s="78" t="s">
        <v>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33" customHeight="1">
      <c r="A8" s="79" t="s">
        <v>3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12" ht="26.25" customHeight="1">
      <c r="A9" s="76" t="s">
        <v>46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25.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7" ht="77.25" customHeight="1">
      <c r="A11" s="71" t="s">
        <v>4</v>
      </c>
      <c r="B11" s="72" t="s">
        <v>5</v>
      </c>
      <c r="C11" s="73" t="s">
        <v>6</v>
      </c>
      <c r="D11" s="73" t="s">
        <v>7</v>
      </c>
      <c r="E11" s="74" t="s">
        <v>8</v>
      </c>
      <c r="F11" s="74"/>
      <c r="G11" s="74"/>
      <c r="H11" s="74"/>
      <c r="I11" s="75" t="s">
        <v>9</v>
      </c>
      <c r="J11" s="75"/>
      <c r="K11" s="72" t="s">
        <v>10</v>
      </c>
      <c r="L11" s="66" t="s">
        <v>11</v>
      </c>
      <c r="M11" s="93" t="s">
        <v>12</v>
      </c>
      <c r="N11" s="93"/>
      <c r="O11" s="93"/>
      <c r="P11" s="93"/>
      <c r="Q11" s="64" t="s">
        <v>13</v>
      </c>
    </row>
    <row r="12" spans="1:17" ht="22.5" customHeight="1">
      <c r="A12" s="71"/>
      <c r="B12" s="72"/>
      <c r="C12" s="73"/>
      <c r="D12" s="73"/>
      <c r="E12" s="65" t="s">
        <v>14</v>
      </c>
      <c r="F12" s="65"/>
      <c r="G12" s="66" t="s">
        <v>15</v>
      </c>
      <c r="H12" s="66"/>
      <c r="I12" s="66" t="s">
        <v>16</v>
      </c>
      <c r="J12" s="66"/>
      <c r="K12" s="72"/>
      <c r="L12" s="66"/>
      <c r="M12" s="94" t="s">
        <v>17</v>
      </c>
      <c r="N12" s="95" t="s">
        <v>18</v>
      </c>
      <c r="O12" s="69" t="s">
        <v>10</v>
      </c>
      <c r="P12" s="95" t="s">
        <v>18</v>
      </c>
      <c r="Q12" s="64"/>
    </row>
    <row r="13" spans="1:17" ht="30.75" customHeight="1">
      <c r="A13" s="71"/>
      <c r="B13" s="72"/>
      <c r="C13" s="73"/>
      <c r="D13" s="73"/>
      <c r="E13" s="65"/>
      <c r="F13" s="65"/>
      <c r="G13" s="66"/>
      <c r="H13" s="66"/>
      <c r="I13" s="66"/>
      <c r="J13" s="66"/>
      <c r="K13" s="72"/>
      <c r="L13" s="66"/>
      <c r="M13" s="94"/>
      <c r="N13" s="95"/>
      <c r="O13" s="69"/>
      <c r="P13" s="95"/>
      <c r="Q13" s="64"/>
    </row>
    <row r="14" spans="1:17" ht="90.75" customHeight="1">
      <c r="A14" s="71"/>
      <c r="B14" s="72"/>
      <c r="C14" s="73"/>
      <c r="D14" s="73"/>
      <c r="E14" s="8" t="s">
        <v>19</v>
      </c>
      <c r="F14" s="9" t="s">
        <v>18</v>
      </c>
      <c r="G14" s="9" t="s">
        <v>19</v>
      </c>
      <c r="H14" s="9" t="s">
        <v>18</v>
      </c>
      <c r="I14" s="10" t="s">
        <v>19</v>
      </c>
      <c r="J14" s="10" t="s">
        <v>18</v>
      </c>
      <c r="K14" s="72"/>
      <c r="L14" s="66"/>
      <c r="M14" s="94"/>
      <c r="N14" s="95"/>
      <c r="O14" s="69"/>
      <c r="P14" s="95"/>
      <c r="Q14" s="64"/>
    </row>
    <row r="15" spans="1:17" ht="18.75" customHeight="1">
      <c r="A15" s="92" t="s">
        <v>39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11"/>
      <c r="N15" s="12"/>
      <c r="O15" s="12"/>
      <c r="P15" s="12"/>
      <c r="Q15" s="12"/>
    </row>
    <row r="16" spans="1:17" ht="15">
      <c r="A16" s="13" t="s">
        <v>54</v>
      </c>
      <c r="B16" s="14">
        <v>1</v>
      </c>
      <c r="C16" s="14">
        <v>2597</v>
      </c>
      <c r="D16" s="14"/>
      <c r="E16" s="14">
        <v>0</v>
      </c>
      <c r="F16" s="14">
        <f>C16*E16/100</f>
        <v>0</v>
      </c>
      <c r="G16" s="14"/>
      <c r="H16" s="14"/>
      <c r="I16" s="14">
        <v>161.37</v>
      </c>
      <c r="J16" s="15">
        <f>C16*I16/100</f>
        <v>4190.7789</v>
      </c>
      <c r="K16" s="16">
        <f>(C16+J16)*0.6</f>
        <v>4072.66734</v>
      </c>
      <c r="L16" s="50">
        <f>C16+J16+K16</f>
        <v>10860.446240000001</v>
      </c>
      <c r="M16" s="12">
        <f>C16*87.11%</f>
        <v>2262.2467</v>
      </c>
      <c r="N16" s="12"/>
      <c r="O16" s="17">
        <f>M16*60%</f>
        <v>1357.3480200000001</v>
      </c>
      <c r="P16" s="17">
        <f>M16+O16</f>
        <v>3619.59472</v>
      </c>
      <c r="Q16" s="17">
        <f>L16+P16</f>
        <v>14480.040960000002</v>
      </c>
    </row>
    <row r="17" spans="1:17" ht="15" hidden="1">
      <c r="A17" s="13"/>
      <c r="B17" s="14"/>
      <c r="C17" s="14"/>
      <c r="D17" s="14"/>
      <c r="E17" s="14"/>
      <c r="F17" s="14"/>
      <c r="G17" s="14"/>
      <c r="H17" s="14"/>
      <c r="I17" s="14"/>
      <c r="J17" s="15"/>
      <c r="K17" s="16"/>
      <c r="L17" s="50"/>
      <c r="M17" s="12"/>
      <c r="N17" s="12"/>
      <c r="O17" s="12"/>
      <c r="P17" s="12"/>
      <c r="Q17" s="12"/>
    </row>
    <row r="18" spans="1:17" ht="15">
      <c r="A18" s="34" t="s">
        <v>27</v>
      </c>
      <c r="B18" s="35">
        <f>B16+B17</f>
        <v>1</v>
      </c>
      <c r="C18" s="35">
        <f>C16+C17</f>
        <v>2597</v>
      </c>
      <c r="D18" s="35"/>
      <c r="E18" s="35">
        <f aca="true" t="shared" si="0" ref="E18:L18">E16+E17</f>
        <v>0</v>
      </c>
      <c r="F18" s="35">
        <f t="shared" si="0"/>
        <v>0</v>
      </c>
      <c r="G18" s="35">
        <f t="shared" si="0"/>
        <v>0</v>
      </c>
      <c r="H18" s="35">
        <f t="shared" si="0"/>
        <v>0</v>
      </c>
      <c r="I18" s="35">
        <f t="shared" si="0"/>
        <v>161.37</v>
      </c>
      <c r="J18" s="51">
        <f t="shared" si="0"/>
        <v>4190.7789</v>
      </c>
      <c r="K18" s="51">
        <f t="shared" si="0"/>
        <v>4072.66734</v>
      </c>
      <c r="L18" s="96">
        <f t="shared" si="0"/>
        <v>10860.446240000001</v>
      </c>
      <c r="M18" s="12"/>
      <c r="N18" s="12"/>
      <c r="O18" s="12"/>
      <c r="P18" s="12"/>
      <c r="Q18" s="12"/>
    </row>
    <row r="19" spans="1:12" ht="26.25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ht="15">
      <c r="A20" s="38" t="s">
        <v>45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3" ht="15">
      <c r="A21" s="38" t="s">
        <v>40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49"/>
    </row>
    <row r="22" spans="1:13" ht="15">
      <c r="A22" s="38" t="s">
        <v>41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">
      <c r="A23" s="38" t="s">
        <v>42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"/>
    </row>
    <row r="24" spans="2:13" ht="23.25" customHeight="1">
      <c r="B24" s="5"/>
      <c r="C24" s="40"/>
      <c r="D24" s="40"/>
      <c r="E24" s="40"/>
      <c r="F24" s="40"/>
      <c r="G24" s="40"/>
      <c r="H24" s="40"/>
      <c r="I24" s="3"/>
      <c r="J24" s="3"/>
      <c r="K24" s="3"/>
      <c r="L24" s="3"/>
      <c r="M24" s="3"/>
    </row>
    <row r="25" spans="1:17" ht="15">
      <c r="A25" s="41" t="s">
        <v>31</v>
      </c>
      <c r="B25" s="41"/>
      <c r="C25" s="41"/>
      <c r="D25" s="41"/>
      <c r="E25" s="41"/>
      <c r="F25" s="3"/>
      <c r="G25" s="3"/>
      <c r="H25" s="3"/>
      <c r="I25" s="3"/>
      <c r="J25" s="3"/>
      <c r="K25" s="3"/>
      <c r="L25" s="3"/>
      <c r="Q25" s="49"/>
    </row>
    <row r="26" spans="1:12" ht="18.75" customHeight="1">
      <c r="A26" s="61"/>
      <c r="B26" s="61"/>
      <c r="C26" s="61"/>
      <c r="D26" s="42"/>
      <c r="E26" s="62"/>
      <c r="F26" s="62"/>
      <c r="G26" s="62"/>
      <c r="H26" s="62"/>
      <c r="I26" s="62"/>
      <c r="J26" s="62"/>
      <c r="K26" s="62"/>
      <c r="L26" s="62"/>
    </row>
    <row r="27" spans="1:17" ht="18.75">
      <c r="A27" s="43"/>
      <c r="B27" s="3"/>
      <c r="C27" s="6"/>
      <c r="D27" s="6"/>
      <c r="E27" s="44"/>
      <c r="F27" s="44"/>
      <c r="G27" s="6"/>
      <c r="H27" s="6"/>
      <c r="I27" s="6"/>
      <c r="J27" s="6"/>
      <c r="K27" s="6"/>
      <c r="L27" s="6"/>
      <c r="Q27" s="49"/>
    </row>
    <row r="28" spans="1:12" ht="20.25">
      <c r="A28" s="4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</sheetData>
  <sheetProtection selectLockedCells="1" selectUnlockedCells="1"/>
  <mergeCells count="27">
    <mergeCell ref="L11:L14"/>
    <mergeCell ref="G1:L1"/>
    <mergeCell ref="G3:L3"/>
    <mergeCell ref="H4:L4"/>
    <mergeCell ref="A7:L7"/>
    <mergeCell ref="A8:L8"/>
    <mergeCell ref="A9:L9"/>
    <mergeCell ref="O12:O14"/>
    <mergeCell ref="P12:P14"/>
    <mergeCell ref="A10:L10"/>
    <mergeCell ref="A11:A14"/>
    <mergeCell ref="B11:B14"/>
    <mergeCell ref="C11:C14"/>
    <mergeCell ref="D11:D14"/>
    <mergeCell ref="E11:H11"/>
    <mergeCell ref="I11:J11"/>
    <mergeCell ref="K11:K14"/>
    <mergeCell ref="A15:L15"/>
    <mergeCell ref="A26:C26"/>
    <mergeCell ref="E26:L26"/>
    <mergeCell ref="M11:P11"/>
    <mergeCell ref="Q11:Q14"/>
    <mergeCell ref="E12:F13"/>
    <mergeCell ref="G12:H13"/>
    <mergeCell ref="I12:J13"/>
    <mergeCell ref="M12:M14"/>
    <mergeCell ref="N12:N14"/>
  </mergeCells>
  <printOptions/>
  <pageMargins left="0.2362204724409449" right="0.11811023622047245" top="0.35433070866141736" bottom="0.35433070866141736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2015-04-01T06:39:07Z</cp:lastPrinted>
  <dcterms:modified xsi:type="dcterms:W3CDTF">2015-06-05T01:15:25Z</dcterms:modified>
  <cp:category/>
  <cp:version/>
  <cp:contentType/>
  <cp:contentStatus/>
</cp:coreProperties>
</file>